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780" activeTab="2"/>
  </bookViews>
  <sheets>
    <sheet name="rashodi po aktivnostima 2019." sheetId="1" r:id="rId1"/>
    <sheet name="plan prihoda" sheetId="2" r:id="rId2"/>
    <sheet name="opći dio" sheetId="3" r:id="rId3"/>
  </sheets>
  <definedNames>
    <definedName name="_xlnm.Print_Titles">'rashodi po aktivnostima 2019.'!$25:$25</definedName>
    <definedName name="_xlnm.Print_Area" localSheetId="2">'opći dio'!$A$1:$H$22</definedName>
    <definedName name="_xlnm.Print_Area" localSheetId="1">'plan prihoda'!$A$1:$H$55</definedName>
    <definedName name="_xlnm.Print_Area" localSheetId="0">'rashodi po aktivnostima 2019.'!$A$1:$P$157</definedName>
  </definedNames>
  <calcPr fullCalcOnLoad="1"/>
</workbook>
</file>

<file path=xl/sharedStrings.xml><?xml version="1.0" encoding="utf-8"?>
<sst xmlns="http://schemas.openxmlformats.org/spreadsheetml/2006/main" count="303" uniqueCount="141">
  <si>
    <t>Vlastiti prihodi</t>
  </si>
  <si>
    <t>Donacije</t>
  </si>
  <si>
    <t>Račun rashoda/izdatka</t>
  </si>
  <si>
    <t>Naziv računa</t>
  </si>
  <si>
    <t>u kunama</t>
  </si>
  <si>
    <t>Prihodi i primici</t>
  </si>
  <si>
    <t>Ostali rashodi za zaposlene</t>
  </si>
  <si>
    <t>Račun rashoda / izdatka</t>
  </si>
  <si>
    <t>UKUPNO PRIMARNI PROGRAM</t>
  </si>
  <si>
    <t>Pomoći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</si>
  <si>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</si>
  <si>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</si>
  <si>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</si>
  <si>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</si>
  <si>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</si>
  <si>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</si>
  <si>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</si>
  <si>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</si>
  <si>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nespomenuti rashodi poslovanja</t>
  </si>
  <si>
    <t>Ostali financijski rashodi</t>
  </si>
  <si>
    <t>RASHODI ZA ZAPOSLENE</t>
  </si>
  <si>
    <t>Rashodi za meterijal i energiju</t>
  </si>
  <si>
    <t>Naknade tr. osobama izvan radnog odnosa</t>
  </si>
  <si>
    <t>RASHODI ZA NABAVU NEFIN.IMOVINE</t>
  </si>
  <si>
    <t>Postrojenja i oprema</t>
  </si>
  <si>
    <t>Nematerijalna proizvedena imovina</t>
  </si>
  <si>
    <t>RASHODI ZA DODAT.ULAG.U NEF.IM.</t>
  </si>
  <si>
    <t>Dodatna ulag.za ostalu nefin.imovinu</t>
  </si>
  <si>
    <t>Knjige, umjet.djela i ostale izložb. vrijed.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</si>
  <si>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</si>
  <si>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</si>
  <si>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</si>
  <si>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</si>
  <si>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</si>
  <si>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OSTALO</t>
  </si>
  <si>
    <t>UKUPNO AKTIVNOST</t>
  </si>
  <si>
    <t xml:space="preserve">Donacije </t>
  </si>
  <si>
    <t>Ukupno (po izvorima)</t>
  </si>
  <si>
    <t>Pomoć</t>
  </si>
  <si>
    <t>Grad Pula - DECENTRALITACIJA</t>
  </si>
  <si>
    <t>Opći prihodi i primici</t>
  </si>
  <si>
    <t>Grad Pula - PRODUŽENI BORAVAK</t>
  </si>
  <si>
    <t>Grad Pula - SOCIJALNI PROGRAM</t>
  </si>
  <si>
    <t>Općinski proračuni</t>
  </si>
  <si>
    <t>Županijski proračun</t>
  </si>
  <si>
    <t>Prihodi za posebne namjene</t>
  </si>
  <si>
    <t>Opći prihodi i primici GRAD PULA</t>
  </si>
  <si>
    <t>Opći prihodi i primici OPĆINE</t>
  </si>
  <si>
    <t>Brojčana oznaka i naziv programa</t>
  </si>
  <si>
    <t>Račun 
rashoda/
izdatka</t>
  </si>
  <si>
    <t xml:space="preserve">Grad Pula </t>
  </si>
  <si>
    <t>Prihodi po posebnim propisima - sufinanciranje</t>
  </si>
  <si>
    <t>Pomoći ŽUPANIJA</t>
  </si>
  <si>
    <t>Pomoći OPĆINE</t>
  </si>
  <si>
    <t>UKUPNO A/Tpr./Kpr.</t>
  </si>
  <si>
    <t>Sveukupno KP</t>
  </si>
  <si>
    <t xml:space="preserve">Prihod od nefin.imov. i nadok.šteta s osn.osig.     </t>
  </si>
  <si>
    <t>Državni proračun</t>
  </si>
  <si>
    <t>SVEUKUPNO</t>
  </si>
  <si>
    <t>SOCIJALNI PROGRAM</t>
  </si>
  <si>
    <t>Ostale naknade građanima i kućanstvima iz proračuna</t>
  </si>
  <si>
    <t>NAKNADE GRAĐANIMA I KUĆANSTVIMA NA TEMELJU OSIG. I DRUGE NAKNADE</t>
  </si>
  <si>
    <t>Prihodi po posebnim propisima 652</t>
  </si>
  <si>
    <t>Prihodi za posebne namjene - HZZ</t>
  </si>
  <si>
    <t>Prihodi po posebnim propisima 65268 HZZ</t>
  </si>
  <si>
    <t>Prihodi od prod. ili zamj. nef. Im. i nak. s naslova osig.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</si>
  <si>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</si>
  <si>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</si>
  <si>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</si>
  <si>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Ostali mnespomenuti prihodi 65269</t>
  </si>
  <si>
    <t>Sastavila:</t>
  </si>
  <si>
    <t>Ravnateljica:</t>
  </si>
  <si>
    <t>Branka Sironić, prof.pedagog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</si>
  <si>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</si>
  <si>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</si>
  <si>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</si>
  <si>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od nefinancijske imovine i nadoknade šteta s osnova osiguranja</t>
  </si>
  <si>
    <t>Namjenski primici od zaduživanja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</si>
  <si>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</si>
  <si>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</si>
  <si>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</si>
  <si>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</si>
  <si>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</si>
  <si>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</si>
  <si>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</si>
  <si>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</si>
  <si>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</si>
  <si>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</si>
  <si>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</si>
  <si>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</si>
  <si>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</si>
  <si>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Decentralizacija</t>
  </si>
  <si>
    <t>primici</t>
  </si>
  <si>
    <t>MZOŠ</t>
  </si>
  <si>
    <t>Prihodi</t>
  </si>
  <si>
    <t>GRADSKA SREDSTVA</t>
  </si>
  <si>
    <t>Sara Rajko</t>
  </si>
  <si>
    <t>Gradski proračun</t>
  </si>
  <si>
    <t>KLASA:</t>
  </si>
  <si>
    <t>URBROJ:</t>
  </si>
  <si>
    <t>Prihodi po posebnim propisima 65268, HZZ</t>
  </si>
  <si>
    <t>AKTIVNOST: POMOĆNICI U NASTAVI</t>
  </si>
  <si>
    <t>UKUPNO POMOĆNICI U NASTAVI</t>
  </si>
  <si>
    <t xml:space="preserve">Opći prihodi i primici- Grad Pula </t>
  </si>
  <si>
    <t>Grad Pula - POMOĆNICI U NASTAVI</t>
  </si>
  <si>
    <t>2019.</t>
  </si>
  <si>
    <t>Prihodi po posebnim propisima 63414 HZZ</t>
  </si>
  <si>
    <t>Procjena 2020.</t>
  </si>
  <si>
    <t>Pomoći EU</t>
  </si>
  <si>
    <t>AKTIVNOST:  ŠKOLSKA ZADRUGA</t>
  </si>
  <si>
    <t xml:space="preserve">Ostali mnespomenuti prihodi </t>
  </si>
  <si>
    <t>2020.</t>
  </si>
  <si>
    <t>Ukupno prihodi i primici za 2019.</t>
  </si>
  <si>
    <t>Ukupno prihodi i primici za 2020.</t>
  </si>
  <si>
    <t>2168/01-55-52-04-18-1</t>
  </si>
  <si>
    <t>Prihodi - školska zadruga</t>
  </si>
  <si>
    <t>PLAN 
2019.</t>
  </si>
  <si>
    <t>Procjena 2021.</t>
  </si>
  <si>
    <t xml:space="preserve"> Plan 2019.</t>
  </si>
  <si>
    <t xml:space="preserve"> Plan 2019</t>
  </si>
  <si>
    <t>Procjena 2020</t>
  </si>
  <si>
    <t>2021.</t>
  </si>
  <si>
    <t>Prijedlog plana 
za 2019.</t>
  </si>
  <si>
    <t>Projekcija plana
za 2020.</t>
  </si>
  <si>
    <t>Projekcija plana 
za 2021.</t>
  </si>
  <si>
    <t xml:space="preserve"> FINANCIJSKI PLAN ZA 2019. GODINU  </t>
  </si>
  <si>
    <t>Ukupno prihodi i primici za 2021.</t>
  </si>
  <si>
    <t>400-02/18-01/01</t>
  </si>
  <si>
    <t>Pula, 29.10.2018.</t>
  </si>
  <si>
    <t>Plan 2019.</t>
  </si>
  <si>
    <t>PRIJEDLOG FINANCIJSKOG PLANA (OŠ MONTE ZARO)  ZA 2019. I                                                                                                                                                PROJEKCIJA PLANA ZA  2020. I 2021. GODINU</t>
  </si>
  <si>
    <t>OPĆI PRIHODI I PRIMICI -MZOŠ</t>
  </si>
  <si>
    <t xml:space="preserve"> Plan 2017.</t>
  </si>
  <si>
    <t>Opći prihodi i primici MZOŠ</t>
  </si>
  <si>
    <t>Proračunski korisnici drž.proračuna PATHS</t>
  </si>
  <si>
    <t>Procjena 2018.</t>
  </si>
  <si>
    <t>Procjena 2019.</t>
  </si>
  <si>
    <t>PRIHODI</t>
  </si>
  <si>
    <t>661- Škol.zadruga</t>
  </si>
  <si>
    <t>671- šk.shema voće i mlijko</t>
  </si>
  <si>
    <t>671- Pomoćnici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</si>
</sst>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_ ;[Red]\-#,##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1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2"/>
      <name val="Cambria"/>
      <family val="1"/>
    </font>
    <font>
      <b/>
      <sz val="11"/>
      <color indexed="12"/>
      <name val="Cambria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6FF"/>
      <name val="Cambria"/>
      <family val="1"/>
    </font>
    <font>
      <b/>
      <sz val="11"/>
      <color rgb="FF0066FF"/>
      <name val="Cambria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 quotePrefix="1">
      <alignment horizontal="lef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Border="1" applyAlignment="1" applyProtection="1" quotePrefix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3" fontId="3" fillId="0" borderId="0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 readingOrder="1"/>
      <protection locked="0"/>
    </xf>
    <xf numFmtId="1" fontId="4" fillId="0" borderId="0" xfId="0" applyNumberFormat="1" applyFont="1" applyFill="1" applyBorder="1" applyAlignment="1" applyProtection="1">
      <alignment horizontal="left" readingOrder="1"/>
      <protection locked="0"/>
    </xf>
    <xf numFmtId="1" fontId="4" fillId="0" borderId="0" xfId="0" applyNumberFormat="1" applyFont="1" applyFill="1" applyBorder="1" applyAlignment="1" applyProtection="1" quotePrefix="1">
      <alignment horizontal="center"/>
      <protection locked="0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10" xfId="0" applyNumberFormat="1" applyFont="1" applyFill="1" applyBorder="1" applyAlignment="1">
      <alignment/>
    </xf>
    <xf numFmtId="3" fontId="13" fillId="0" borderId="0" xfId="0" applyNumberFormat="1" applyFont="1" applyFill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1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3" fillId="0" borderId="0" xfId="5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justify" wrapText="1"/>
    </xf>
    <xf numFmtId="3" fontId="8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quotePrefix="1">
      <alignment horizontal="left"/>
    </xf>
    <xf numFmtId="3" fontId="13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 applyProtection="1">
      <alignment horizontal="right" vertical="center" readingOrder="1"/>
      <protection/>
    </xf>
    <xf numFmtId="0" fontId="4" fillId="0" borderId="0" xfId="0" applyNumberFormat="1" applyFont="1" applyFill="1" applyAlignment="1" applyProtection="1">
      <alignment horizontal="left" vertical="center" readingOrder="1"/>
      <protection/>
    </xf>
    <xf numFmtId="3" fontId="4" fillId="0" borderId="10" xfId="0" applyNumberFormat="1" applyFont="1" applyFill="1" applyBorder="1" applyAlignment="1" applyProtection="1">
      <alignment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0" borderId="10" xfId="0" applyNumberFormat="1" applyFont="1" applyFill="1" applyBorder="1" applyAlignment="1" applyProtection="1">
      <alignment vertical="center" readingOrder="1"/>
      <protection/>
    </xf>
    <xf numFmtId="3" fontId="4" fillId="0" borderId="10" xfId="0" applyNumberFormat="1" applyFont="1" applyFill="1" applyBorder="1" applyAlignment="1" applyProtection="1">
      <alignment vertical="center" wrapText="1" readingOrder="1"/>
      <protection/>
    </xf>
    <xf numFmtId="0" fontId="6" fillId="0" borderId="10" xfId="0" applyNumberFormat="1" applyFont="1" applyFill="1" applyBorder="1" applyAlignment="1" applyProtection="1">
      <alignment vertical="center" wrapText="1" readingOrder="1"/>
      <protection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 vertical="center" readingOrder="1"/>
    </xf>
    <xf numFmtId="0" fontId="4" fillId="0" borderId="10" xfId="0" applyNumberFormat="1" applyFont="1" applyFill="1" applyBorder="1" applyAlignment="1">
      <alignment vertical="center" readingOrder="1"/>
    </xf>
    <xf numFmtId="3" fontId="4" fillId="0" borderId="1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wrapText="1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quotePrefix="1">
      <alignment horizontal="left" vertical="center"/>
    </xf>
    <xf numFmtId="3" fontId="10" fillId="0" borderId="15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 quotePrefix="1">
      <alignment horizontal="center" vertical="center"/>
    </xf>
    <xf numFmtId="3" fontId="15" fillId="0" borderId="10" xfId="0" applyNumberFormat="1" applyFont="1" applyFill="1" applyBorder="1" applyAlignment="1" quotePrefix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 wrapText="1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1" fontId="18" fillId="34" borderId="18" xfId="0" applyNumberFormat="1" applyFont="1" applyFill="1" applyBorder="1" applyAlignment="1">
      <alignment horizontal="right" vertical="top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left" vertical="top" wrapText="1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1" fontId="18" fillId="0" borderId="30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1" fontId="18" fillId="0" borderId="18" xfId="0" applyNumberFormat="1" applyFont="1" applyFill="1" applyBorder="1" applyAlignment="1">
      <alignment horizontal="right" vertical="top" wrapText="1"/>
    </xf>
    <xf numFmtId="1" fontId="18" fillId="0" borderId="34" xfId="0" applyNumberFormat="1" applyFont="1" applyFill="1" applyBorder="1" applyAlignment="1">
      <alignment horizontal="left" wrapText="1"/>
    </xf>
    <xf numFmtId="0" fontId="18" fillId="0" borderId="35" xfId="0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wrapText="1"/>
    </xf>
    <xf numFmtId="1" fontId="0" fillId="0" borderId="2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38" xfId="0" applyFont="1" applyBorder="1" applyAlignment="1" quotePrefix="1">
      <alignment horizontal="left" vertical="center" wrapText="1"/>
    </xf>
    <xf numFmtId="0" fontId="23" fillId="0" borderId="38" xfId="0" applyFont="1" applyBorder="1" applyAlignment="1" quotePrefix="1">
      <alignment horizontal="center" vertical="center" wrapText="1"/>
    </xf>
    <xf numFmtId="0" fontId="22" fillId="0" borderId="38" xfId="0" applyNumberFormat="1" applyFont="1" applyFill="1" applyBorder="1" applyAlignment="1" applyProtection="1" quotePrefix="1">
      <alignment horizontal="left" vertical="center"/>
      <protection/>
    </xf>
    <xf numFmtId="0" fontId="17" fillId="0" borderId="0" xfId="0" applyNumberFormat="1" applyFont="1" applyFill="1" applyBorder="1" applyAlignment="1" applyProtection="1" quotePrefix="1">
      <alignment horizontal="center" vertical="center"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3" xfId="0" applyFont="1" applyBorder="1" applyAlignment="1" quotePrefix="1">
      <alignment horizontal="left" wrapText="1"/>
    </xf>
    <xf numFmtId="0" fontId="27" fillId="0" borderId="38" xfId="0" applyFont="1" applyBorder="1" applyAlignment="1" quotePrefix="1">
      <alignment horizontal="left" wrapText="1"/>
    </xf>
    <xf numFmtId="0" fontId="27" fillId="0" borderId="38" xfId="0" applyFont="1" applyBorder="1" applyAlignment="1" quotePrefix="1">
      <alignment horizontal="center" wrapText="1"/>
    </xf>
    <xf numFmtId="0" fontId="27" fillId="0" borderId="38" xfId="0" applyNumberFormat="1" applyFont="1" applyFill="1" applyBorder="1" applyAlignment="1" applyProtection="1" quotePrefix="1">
      <alignment horizontal="left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0" fillId="0" borderId="38" xfId="0" applyNumberFormat="1" applyFont="1" applyFill="1" applyBorder="1" applyAlignment="1" applyProtection="1">
      <alignment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29" fillId="0" borderId="38" xfId="0" applyNumberFormat="1" applyFont="1" applyFill="1" applyBorder="1" applyAlignment="1" applyProtection="1">
      <alignment wrapText="1"/>
      <protection/>
    </xf>
    <xf numFmtId="3" fontId="27" fillId="0" borderId="13" xfId="0" applyNumberFormat="1" applyFont="1" applyBorder="1" applyAlignment="1">
      <alignment horizontal="right"/>
    </xf>
    <xf numFmtId="0" fontId="27" fillId="0" borderId="38" xfId="0" applyFont="1" applyBorder="1" applyAlignment="1" quotePrefix="1">
      <alignment horizontal="left"/>
    </xf>
    <xf numFmtId="0" fontId="27" fillId="0" borderId="38" xfId="0" applyNumberFormat="1" applyFont="1" applyFill="1" applyBorder="1" applyAlignment="1" applyProtection="1">
      <alignment wrapText="1"/>
      <protection/>
    </xf>
    <xf numFmtId="0" fontId="29" fillId="0" borderId="38" xfId="0" applyNumberFormat="1" applyFont="1" applyFill="1" applyBorder="1" applyAlignment="1" applyProtection="1">
      <alignment horizontal="center" wrapText="1"/>
      <protection/>
    </xf>
    <xf numFmtId="0" fontId="28" fillId="0" borderId="1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4" fillId="0" borderId="23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 wrapText="1"/>
    </xf>
    <xf numFmtId="3" fontId="4" fillId="0" borderId="39" xfId="0" applyNumberFormat="1" applyFont="1" applyFill="1" applyBorder="1" applyAlignment="1">
      <alignment/>
    </xf>
    <xf numFmtId="0" fontId="18" fillId="0" borderId="4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left" wrapText="1"/>
    </xf>
    <xf numFmtId="3" fontId="11" fillId="0" borderId="15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66" fillId="0" borderId="43" xfId="0" applyNumberFormat="1" applyFont="1" applyFill="1" applyBorder="1" applyAlignment="1">
      <alignment horizontal="center" vertical="center"/>
    </xf>
    <xf numFmtId="0" fontId="67" fillId="0" borderId="43" xfId="0" applyNumberFormat="1" applyFont="1" applyFill="1" applyBorder="1" applyAlignment="1" quotePrefix="1">
      <alignment horizontal="left" vertical="center"/>
    </xf>
    <xf numFmtId="3" fontId="67" fillId="0" borderId="43" xfId="0" applyNumberFormat="1" applyFont="1" applyFill="1" applyBorder="1" applyAlignment="1">
      <alignment vertical="center"/>
    </xf>
    <xf numFmtId="3" fontId="66" fillId="0" borderId="43" xfId="0" applyNumberFormat="1" applyFont="1" applyFill="1" applyBorder="1" applyAlignment="1">
      <alignment horizontal="right"/>
    </xf>
    <xf numFmtId="3" fontId="66" fillId="0" borderId="43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 quotePrefix="1">
      <alignment horizontal="left" vertical="center"/>
    </xf>
    <xf numFmtId="3" fontId="67" fillId="0" borderId="0" xfId="0" applyNumberFormat="1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quotePrefix="1">
      <alignment horizontal="center" vertical="center"/>
    </xf>
    <xf numFmtId="3" fontId="4" fillId="0" borderId="15" xfId="0" applyNumberFormat="1" applyFont="1" applyFill="1" applyBorder="1" applyAlignment="1">
      <alignment/>
    </xf>
    <xf numFmtId="1" fontId="18" fillId="34" borderId="44" xfId="0" applyNumberFormat="1" applyFont="1" applyFill="1" applyBorder="1" applyAlignment="1">
      <alignment horizontal="left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34" borderId="47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right" vertical="center" indent="1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 readingOrder="1"/>
    </xf>
    <xf numFmtId="3" fontId="7" fillId="20" borderId="10" xfId="0" applyNumberFormat="1" applyFont="1" applyFill="1" applyBorder="1" applyAlignment="1">
      <alignment horizontal="center" vertical="center" wrapText="1" readingOrder="1"/>
    </xf>
    <xf numFmtId="3" fontId="3" fillId="20" borderId="10" xfId="0" applyNumberFormat="1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20" borderId="10" xfId="0" applyNumberFormat="1" applyFont="1" applyFill="1" applyBorder="1" applyAlignment="1">
      <alignment horizontal="center" vertical="center" wrapText="1" readingOrder="1"/>
    </xf>
    <xf numFmtId="3" fontId="12" fillId="20" borderId="10" xfId="0" applyNumberFormat="1" applyFont="1" applyFill="1" applyBorder="1" applyAlignment="1">
      <alignment horizontal="center" vertical="center" wrapText="1" readingOrder="1"/>
    </xf>
    <xf numFmtId="3" fontId="5" fillId="20" borderId="10" xfId="0" applyNumberFormat="1" applyFont="1" applyFill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center" vertical="center" wrapText="1" readingOrder="1"/>
    </xf>
    <xf numFmtId="3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center" vertical="center" wrapText="1"/>
    </xf>
    <xf numFmtId="3" fontId="4" fillId="35" borderId="4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NumberFormat="1" applyFont="1" applyBorder="1" applyAlignment="1" applyProtection="1">
      <alignment horizontal="left" vertical="center"/>
      <protection locked="0"/>
    </xf>
    <xf numFmtId="3" fontId="4" fillId="33" borderId="38" xfId="0" applyNumberFormat="1" applyFont="1" applyFill="1" applyBorder="1" applyAlignment="1" applyProtection="1">
      <alignment horizontal="right"/>
      <protection locked="0"/>
    </xf>
    <xf numFmtId="3" fontId="3" fillId="33" borderId="38" xfId="0" applyNumberFormat="1" applyFont="1" applyFill="1" applyBorder="1" applyAlignment="1" applyProtection="1">
      <alignment horizontal="right" wrapText="1"/>
      <protection locked="0"/>
    </xf>
    <xf numFmtId="3" fontId="3" fillId="33" borderId="38" xfId="0" applyNumberFormat="1" applyFont="1" applyFill="1" applyBorder="1" applyAlignment="1" applyProtection="1">
      <alignment horizontal="right"/>
      <protection locked="0"/>
    </xf>
    <xf numFmtId="3" fontId="3" fillId="0" borderId="38" xfId="0" applyNumberFormat="1" applyFont="1" applyFill="1" applyBorder="1" applyAlignment="1" applyProtection="1">
      <alignment/>
      <protection locked="0"/>
    </xf>
    <xf numFmtId="3" fontId="11" fillId="0" borderId="38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 readingOrder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 readingOrder="1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3" fillId="0" borderId="13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15" fillId="0" borderId="13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vertical="center" readingOrder="1"/>
      <protection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68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left" vertical="justify"/>
    </xf>
    <xf numFmtId="3" fontId="4" fillId="0" borderId="11" xfId="0" applyNumberFormat="1" applyFont="1" applyFill="1" applyBorder="1" applyAlignment="1">
      <alignment horizontal="left" vertical="justify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23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9" fontId="4" fillId="0" borderId="0" xfId="0" applyNumberFormat="1" applyFont="1" applyFill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center"/>
    </xf>
    <xf numFmtId="0" fontId="4" fillId="35" borderId="38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3" fontId="4" fillId="0" borderId="49" xfId="0" applyNumberFormat="1" applyFont="1" applyFill="1" applyBorder="1" applyAlignment="1">
      <alignment horizontal="left" wrapText="1"/>
    </xf>
    <xf numFmtId="3" fontId="4" fillId="0" borderId="39" xfId="0" applyNumberFormat="1" applyFont="1" applyFill="1" applyBorder="1" applyAlignment="1">
      <alignment horizontal="left" wrapText="1"/>
    </xf>
    <xf numFmtId="3" fontId="6" fillId="35" borderId="50" xfId="0" applyNumberFormat="1" applyFont="1" applyFill="1" applyBorder="1" applyAlignment="1">
      <alignment horizontal="center" vertical="center"/>
    </xf>
    <xf numFmtId="3" fontId="6" fillId="35" borderId="5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0" fontId="16" fillId="0" borderId="14" xfId="0" applyNumberFormat="1" applyFont="1" applyFill="1" applyBorder="1" applyAlignment="1" applyProtection="1" quotePrefix="1">
      <alignment horizontal="left" wrapText="1"/>
      <protection/>
    </xf>
    <xf numFmtId="0" fontId="28" fillId="0" borderId="14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wrapText="1"/>
      <protection/>
    </xf>
    <xf numFmtId="0" fontId="20" fillId="0" borderId="38" xfId="0" applyNumberFormat="1" applyFont="1" applyFill="1" applyBorder="1" applyAlignment="1" applyProtection="1">
      <alignment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19" fillId="0" borderId="13" xfId="0" applyFont="1" applyBorder="1" applyAlignment="1" quotePrefix="1">
      <alignment horizontal="left"/>
    </xf>
    <xf numFmtId="0" fontId="19" fillId="0" borderId="13" xfId="0" applyNumberFormat="1" applyFont="1" applyFill="1" applyBorder="1" applyAlignment="1" applyProtection="1" quotePrefix="1">
      <alignment horizontal="left" wrapText="1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wrapText="1"/>
      <protection/>
    </xf>
    <xf numFmtId="0" fontId="29" fillId="0" borderId="38" xfId="0" applyNumberFormat="1" applyFont="1" applyFill="1" applyBorder="1" applyAlignment="1" applyProtection="1">
      <alignment wrapText="1"/>
      <protection/>
    </xf>
    <xf numFmtId="0" fontId="17" fillId="0" borderId="3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483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483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39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39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"/>
  <sheetViews>
    <sheetView view="pageBreakPreview" zoomScale="66" zoomScaleSheetLayoutView="66" zoomScalePageLayoutView="0" workbookViewId="0" topLeftCell="A1">
      <selection activeCell="C53" sqref="C53"/>
    </sheetView>
  </sheetViews>
  <sheetFormatPr defaultColWidth="9.140625" defaultRowHeight="12.75"/>
  <cols>
    <col min="1" max="1" width="12.00390625" style="153" customWidth="1"/>
    <col min="2" max="2" width="47.7109375" style="154" customWidth="1"/>
    <col min="3" max="3" width="15.57421875" style="2" customWidth="1"/>
    <col min="4" max="4" width="15.57421875" style="4" customWidth="1"/>
    <col min="5" max="5" width="15.57421875" style="2" customWidth="1"/>
    <col min="6" max="6" width="14.7109375" style="2" customWidth="1"/>
    <col min="7" max="7" width="15.57421875" style="2" customWidth="1"/>
    <col min="8" max="9" width="13.140625" style="2" customWidth="1"/>
    <col min="10" max="10" width="12.00390625" style="2" customWidth="1"/>
    <col min="11" max="11" width="13.421875" style="2" customWidth="1"/>
    <col min="12" max="14" width="14.140625" style="2" customWidth="1"/>
    <col min="15" max="15" width="13.7109375" style="2" customWidth="1"/>
    <col min="16" max="16" width="21.28125" style="2" customWidth="1"/>
    <col min="17" max="16384" width="9.140625" style="2" customWidth="1"/>
  </cols>
  <sheetData>
    <row r="1" spans="1:12" s="8" customFormat="1" ht="16.5" customHeight="1">
      <c r="A1" s="375" t="s">
        <v>125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s="45" customFormat="1" ht="16.5" customHeight="1">
      <c r="A2" s="57"/>
      <c r="B2" s="58" t="s">
        <v>128</v>
      </c>
      <c r="C2" s="58"/>
      <c r="D2" s="59"/>
      <c r="E2" s="59"/>
      <c r="F2" s="59"/>
      <c r="G2" s="59"/>
      <c r="H2" s="59"/>
      <c r="I2" s="59"/>
      <c r="J2" s="59"/>
      <c r="K2" s="59"/>
      <c r="L2" s="59"/>
    </row>
    <row r="3" spans="1:12" s="8" customFormat="1" ht="9.75" customHeight="1">
      <c r="A3" s="60"/>
      <c r="D3" s="61"/>
      <c r="G3" s="62"/>
      <c r="H3" s="62"/>
      <c r="I3" s="62"/>
      <c r="J3" s="62"/>
      <c r="K3" s="62"/>
      <c r="L3" s="62"/>
    </row>
    <row r="4" spans="1:12" ht="38.25" customHeight="1" thickBot="1">
      <c r="A4" s="379" t="s">
        <v>5</v>
      </c>
      <c r="B4" s="380"/>
      <c r="C4" s="322" t="s">
        <v>129</v>
      </c>
      <c r="D4" s="63"/>
      <c r="E4" s="63"/>
      <c r="G4" s="64"/>
      <c r="H4" s="65"/>
      <c r="I4" s="65"/>
      <c r="J4" s="63"/>
      <c r="K4" s="63"/>
      <c r="L4" s="64"/>
    </row>
    <row r="5" spans="1:12" ht="21.75" customHeight="1" thickTop="1">
      <c r="A5" s="269" t="s">
        <v>38</v>
      </c>
      <c r="B5" s="67" t="s">
        <v>39</v>
      </c>
      <c r="C5" s="68">
        <f>C36</f>
        <v>402620</v>
      </c>
      <c r="D5" s="69"/>
      <c r="E5" s="69"/>
      <c r="G5" s="70"/>
      <c r="H5" s="55"/>
      <c r="I5" s="55"/>
      <c r="J5" s="55"/>
      <c r="K5" s="55"/>
      <c r="L5" s="64"/>
    </row>
    <row r="6" spans="1:12" ht="15.75" customHeight="1">
      <c r="A6" s="270" t="s">
        <v>40</v>
      </c>
      <c r="B6" s="71" t="s">
        <v>41</v>
      </c>
      <c r="C6" s="68">
        <f>D56</f>
        <v>183100</v>
      </c>
      <c r="D6" s="69"/>
      <c r="E6" s="69"/>
      <c r="G6" s="72"/>
      <c r="H6" s="73"/>
      <c r="I6" s="73"/>
      <c r="J6" s="73"/>
      <c r="K6" s="73"/>
      <c r="L6" s="64"/>
    </row>
    <row r="7" spans="1:12" ht="15.75" customHeight="1">
      <c r="A7" s="270" t="s">
        <v>92</v>
      </c>
      <c r="B7" s="71" t="s">
        <v>93</v>
      </c>
      <c r="C7" s="68">
        <f>SUM(C137)</f>
        <v>5255892</v>
      </c>
      <c r="D7" s="69"/>
      <c r="E7" s="69"/>
      <c r="G7" s="72"/>
      <c r="H7" s="73"/>
      <c r="I7" s="73"/>
      <c r="J7" s="73"/>
      <c r="K7" s="73"/>
      <c r="L7" s="64"/>
    </row>
    <row r="8" spans="1:12" ht="16.5" customHeight="1">
      <c r="A8" s="270" t="s">
        <v>40</v>
      </c>
      <c r="B8" s="71" t="s">
        <v>42</v>
      </c>
      <c r="C8" s="68">
        <f>SUM(D101)</f>
        <v>72000</v>
      </c>
      <c r="D8" s="69"/>
      <c r="E8" s="69"/>
      <c r="G8" s="72"/>
      <c r="H8" s="73"/>
      <c r="I8" s="73"/>
      <c r="J8" s="73"/>
      <c r="K8" s="73"/>
      <c r="L8" s="64"/>
    </row>
    <row r="9" spans="1:12" ht="17.25" customHeight="1">
      <c r="A9" s="270" t="s">
        <v>40</v>
      </c>
      <c r="B9" s="157" t="s">
        <v>104</v>
      </c>
      <c r="C9" s="158">
        <f>SUM(D119)</f>
        <v>331980</v>
      </c>
      <c r="D9" s="69"/>
      <c r="E9" s="69"/>
      <c r="G9" s="72"/>
      <c r="H9" s="73"/>
      <c r="I9" s="73"/>
      <c r="J9" s="73"/>
      <c r="K9" s="73"/>
      <c r="L9" s="64"/>
    </row>
    <row r="10" spans="1:12" ht="17.25" customHeight="1">
      <c r="A10" s="367" t="s">
        <v>97</v>
      </c>
      <c r="B10" s="368"/>
      <c r="C10" s="267">
        <f>I82</f>
        <v>0</v>
      </c>
      <c r="D10" s="69"/>
      <c r="E10" s="69"/>
      <c r="G10" s="72"/>
      <c r="H10" s="73"/>
      <c r="I10" s="73"/>
      <c r="J10" s="73"/>
      <c r="K10" s="73"/>
      <c r="L10" s="64"/>
    </row>
    <row r="11" spans="1:12" ht="15.75">
      <c r="A11" s="269" t="s">
        <v>43</v>
      </c>
      <c r="B11" s="74"/>
      <c r="C11" s="68">
        <f>J122</f>
        <v>32000</v>
      </c>
      <c r="D11" s="69"/>
      <c r="E11" s="69"/>
      <c r="G11" s="72"/>
      <c r="H11" s="73"/>
      <c r="I11" s="73"/>
      <c r="J11" s="73"/>
      <c r="K11" s="73"/>
      <c r="L11" s="64"/>
    </row>
    <row r="12" spans="1:12" ht="15.75">
      <c r="A12" s="269" t="s">
        <v>94</v>
      </c>
      <c r="B12" s="74" t="s">
        <v>95</v>
      </c>
      <c r="C12" s="68">
        <f>SUM(C145)</f>
        <v>601000</v>
      </c>
      <c r="D12" s="69"/>
      <c r="E12" s="69"/>
      <c r="G12" s="72"/>
      <c r="H12" s="73"/>
      <c r="I12" s="73"/>
      <c r="J12" s="73"/>
      <c r="K12" s="73"/>
      <c r="L12" s="64"/>
    </row>
    <row r="13" spans="1:12" ht="15.75">
      <c r="A13" s="269" t="s">
        <v>44</v>
      </c>
      <c r="B13" s="75"/>
      <c r="C13" s="68">
        <f>H82</f>
        <v>30000</v>
      </c>
      <c r="D13" s="69"/>
      <c r="E13" s="69"/>
      <c r="G13" s="72"/>
      <c r="H13" s="73"/>
      <c r="I13" s="73"/>
      <c r="J13" s="73"/>
      <c r="K13" s="73"/>
      <c r="L13" s="64"/>
    </row>
    <row r="14" spans="1:12" ht="15.75">
      <c r="A14" s="359" t="s">
        <v>45</v>
      </c>
      <c r="B14" s="360"/>
      <c r="C14" s="68">
        <f>F56+F82+F119</f>
        <v>450000</v>
      </c>
      <c r="D14" s="69"/>
      <c r="E14" s="69"/>
      <c r="G14" s="76"/>
      <c r="H14" s="73"/>
      <c r="I14" s="73"/>
      <c r="J14" s="73"/>
      <c r="K14" s="73"/>
      <c r="L14" s="64"/>
    </row>
    <row r="15" spans="1:12" ht="15.75">
      <c r="A15" s="359" t="s">
        <v>63</v>
      </c>
      <c r="B15" s="360"/>
      <c r="C15" s="68">
        <f>M82</f>
        <v>65000</v>
      </c>
      <c r="D15" s="69"/>
      <c r="E15" s="69"/>
      <c r="G15" s="76"/>
      <c r="H15" s="73"/>
      <c r="I15" s="73"/>
      <c r="J15" s="73"/>
      <c r="K15" s="73"/>
      <c r="L15" s="64"/>
    </row>
    <row r="16" spans="1:12" ht="15.75">
      <c r="A16" s="359" t="s">
        <v>110</v>
      </c>
      <c r="B16" s="360"/>
      <c r="C16" s="68">
        <f>N82</f>
        <v>10000</v>
      </c>
      <c r="D16" s="69"/>
      <c r="E16" s="69"/>
      <c r="G16" s="76"/>
      <c r="H16" s="73"/>
      <c r="I16" s="73"/>
      <c r="J16" s="73"/>
      <c r="K16" s="73"/>
      <c r="L16" s="64"/>
    </row>
    <row r="17" spans="1:12" ht="15.75">
      <c r="A17" s="359" t="s">
        <v>57</v>
      </c>
      <c r="B17" s="360"/>
      <c r="C17" s="68">
        <f>SUM(E82,E101,E119)</f>
        <v>452120</v>
      </c>
      <c r="D17" s="69"/>
      <c r="E17" s="69"/>
      <c r="G17" s="76"/>
      <c r="H17" s="73"/>
      <c r="I17" s="73"/>
      <c r="J17" s="73"/>
      <c r="K17" s="73"/>
      <c r="L17" s="64"/>
    </row>
    <row r="18" spans="1:12" ht="15.75" customHeight="1">
      <c r="A18" s="359" t="s">
        <v>115</v>
      </c>
      <c r="B18" s="360"/>
      <c r="C18" s="68">
        <f>C91</f>
        <v>8000</v>
      </c>
      <c r="D18" s="69"/>
      <c r="E18" s="69"/>
      <c r="G18" s="76"/>
      <c r="H18" s="73"/>
      <c r="I18" s="73"/>
      <c r="J18" s="73"/>
      <c r="K18" s="73"/>
      <c r="L18" s="64"/>
    </row>
    <row r="19" spans="1:12" ht="15.75" customHeight="1">
      <c r="A19" s="363" t="s">
        <v>1</v>
      </c>
      <c r="B19" s="364"/>
      <c r="C19" s="68">
        <f>K82</f>
        <v>8000</v>
      </c>
      <c r="D19" s="69"/>
      <c r="E19" s="69"/>
      <c r="G19" s="70"/>
      <c r="H19" s="55"/>
      <c r="I19" s="55"/>
      <c r="J19" s="55"/>
      <c r="K19" s="55"/>
      <c r="L19" s="64"/>
    </row>
    <row r="20" spans="1:12" ht="15.75">
      <c r="A20" s="377" t="s">
        <v>65</v>
      </c>
      <c r="B20" s="378"/>
      <c r="C20" s="271">
        <f>L82</f>
        <v>7000</v>
      </c>
      <c r="D20" s="69"/>
      <c r="E20" s="69"/>
      <c r="G20" s="77"/>
      <c r="H20" s="55"/>
      <c r="I20" s="55"/>
      <c r="J20" s="55"/>
      <c r="K20" s="55"/>
      <c r="L20" s="64"/>
    </row>
    <row r="21" spans="1:12" ht="21.75" customHeight="1">
      <c r="A21" s="365" t="s">
        <v>58</v>
      </c>
      <c r="B21" s="366"/>
      <c r="C21" s="78">
        <f>SUM(C5:C20)</f>
        <v>7908712</v>
      </c>
      <c r="D21" s="55"/>
      <c r="E21" s="55"/>
      <c r="G21" s="70"/>
      <c r="H21" s="55"/>
      <c r="I21" s="55"/>
      <c r="J21" s="55"/>
      <c r="K21" s="55"/>
      <c r="L21" s="64"/>
    </row>
    <row r="22" spans="1:16" ht="15.75">
      <c r="A22" s="79"/>
      <c r="B22" s="79"/>
      <c r="C22" s="80"/>
      <c r="D22" s="55"/>
      <c r="E22" s="55"/>
      <c r="G22" s="70"/>
      <c r="H22" s="55"/>
      <c r="I22" s="55"/>
      <c r="J22" s="55"/>
      <c r="K22" s="55"/>
      <c r="L22" s="64"/>
      <c r="O22" s="81"/>
      <c r="P22" s="81"/>
    </row>
    <row r="23" spans="1:6" ht="15.75">
      <c r="A23" s="66"/>
      <c r="B23" s="66"/>
      <c r="C23" s="55"/>
      <c r="D23" s="55"/>
      <c r="E23" s="55"/>
      <c r="F23" s="64"/>
    </row>
    <row r="24" spans="1:4" s="51" customFormat="1" ht="15.75" customHeight="1">
      <c r="A24" s="82" t="s">
        <v>66</v>
      </c>
      <c r="B24" s="83"/>
      <c r="D24" s="84"/>
    </row>
    <row r="25" spans="1:16" ht="42" customHeight="1">
      <c r="A25" s="313"/>
      <c r="B25" s="313"/>
      <c r="C25" s="370" t="s">
        <v>30</v>
      </c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2"/>
      <c r="O25" s="314" t="s">
        <v>120</v>
      </c>
      <c r="P25" s="314" t="s">
        <v>117</v>
      </c>
    </row>
    <row r="26" spans="1:16" s="4" customFormat="1" ht="51.75" customHeight="1">
      <c r="A26" s="308" t="s">
        <v>7</v>
      </c>
      <c r="B26" s="308" t="s">
        <v>3</v>
      </c>
      <c r="C26" s="308" t="s">
        <v>118</v>
      </c>
      <c r="D26" s="309" t="s">
        <v>29</v>
      </c>
      <c r="E26" s="308" t="s">
        <v>31</v>
      </c>
      <c r="F26" s="308" t="s">
        <v>32</v>
      </c>
      <c r="G26" s="308" t="s">
        <v>34</v>
      </c>
      <c r="H26" s="310" t="s">
        <v>33</v>
      </c>
      <c r="I26" s="310"/>
      <c r="J26" s="311"/>
      <c r="K26" s="308"/>
      <c r="L26" s="308"/>
      <c r="M26" s="312"/>
      <c r="N26" s="312"/>
      <c r="O26" s="312"/>
      <c r="P26" s="312"/>
    </row>
    <row r="27" spans="1:16" s="41" customFormat="1" ht="15.75" customHeight="1">
      <c r="A27" s="85">
        <v>32</v>
      </c>
      <c r="B27" s="86" t="s">
        <v>13</v>
      </c>
      <c r="C27" s="87">
        <v>402620</v>
      </c>
      <c r="D27" s="87">
        <v>189120</v>
      </c>
      <c r="E27" s="87">
        <v>180000</v>
      </c>
      <c r="F27" s="87">
        <v>25000</v>
      </c>
      <c r="G27" s="87">
        <v>8500</v>
      </c>
      <c r="H27" s="87">
        <v>0</v>
      </c>
      <c r="I27" s="87"/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402620</v>
      </c>
      <c r="P27" s="87">
        <v>402620</v>
      </c>
    </row>
    <row r="28" spans="1:16" s="42" customFormat="1" ht="15.75" customHeight="1">
      <c r="A28" s="85">
        <v>321</v>
      </c>
      <c r="B28" s="88" t="s">
        <v>14</v>
      </c>
      <c r="C28" s="87">
        <v>27774</v>
      </c>
      <c r="D28" s="87">
        <v>27774</v>
      </c>
      <c r="E28" s="87">
        <v>0</v>
      </c>
      <c r="F28" s="87">
        <v>0</v>
      </c>
      <c r="G28" s="87">
        <v>0</v>
      </c>
      <c r="H28" s="87">
        <v>0</v>
      </c>
      <c r="I28" s="87"/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47"/>
      <c r="P28" s="47"/>
    </row>
    <row r="29" spans="1:16" s="43" customFormat="1" ht="15.75" customHeight="1">
      <c r="A29" s="85">
        <v>322</v>
      </c>
      <c r="B29" s="89" t="s">
        <v>21</v>
      </c>
      <c r="C29" s="87">
        <v>220500</v>
      </c>
      <c r="D29" s="90">
        <v>40500</v>
      </c>
      <c r="E29" s="90">
        <v>180000</v>
      </c>
      <c r="F29" s="90">
        <v>0</v>
      </c>
      <c r="G29" s="90">
        <v>0</v>
      </c>
      <c r="H29" s="90">
        <v>0</v>
      </c>
      <c r="I29" s="90"/>
      <c r="J29" s="90">
        <v>0</v>
      </c>
      <c r="K29" s="90">
        <v>0</v>
      </c>
      <c r="L29" s="90">
        <v>0</v>
      </c>
      <c r="M29" s="90">
        <v>0</v>
      </c>
      <c r="N29" s="87">
        <v>0</v>
      </c>
      <c r="O29" s="48"/>
      <c r="P29" s="48"/>
    </row>
    <row r="30" spans="1:16" s="43" customFormat="1" ht="15.75" customHeight="1">
      <c r="A30" s="85">
        <v>323</v>
      </c>
      <c r="B30" s="91" t="s">
        <v>16</v>
      </c>
      <c r="C30" s="87">
        <v>135840</v>
      </c>
      <c r="D30" s="90">
        <v>102340</v>
      </c>
      <c r="E30" s="90">
        <v>0</v>
      </c>
      <c r="F30" s="90">
        <v>25000</v>
      </c>
      <c r="G30" s="90">
        <v>8500</v>
      </c>
      <c r="H30" s="90">
        <v>0</v>
      </c>
      <c r="I30" s="90"/>
      <c r="J30" s="90">
        <v>0</v>
      </c>
      <c r="K30" s="90">
        <v>0</v>
      </c>
      <c r="L30" s="90">
        <v>0</v>
      </c>
      <c r="M30" s="90">
        <v>0</v>
      </c>
      <c r="N30" s="87">
        <v>0</v>
      </c>
      <c r="O30" s="159">
        <v>0</v>
      </c>
      <c r="P30" s="159">
        <v>0</v>
      </c>
    </row>
    <row r="31" spans="1:16" s="43" customFormat="1" ht="15.75" customHeight="1">
      <c r="A31" s="85">
        <v>329</v>
      </c>
      <c r="B31" s="91" t="s">
        <v>18</v>
      </c>
      <c r="C31" s="87">
        <v>18506</v>
      </c>
      <c r="D31" s="90">
        <v>18506</v>
      </c>
      <c r="E31" s="90">
        <v>0</v>
      </c>
      <c r="F31" s="90">
        <v>0</v>
      </c>
      <c r="G31" s="90">
        <v>0</v>
      </c>
      <c r="H31" s="90">
        <v>0</v>
      </c>
      <c r="I31" s="90"/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48"/>
      <c r="P31" s="48"/>
    </row>
    <row r="32" spans="1:19" s="41" customFormat="1" ht="15.75" customHeight="1">
      <c r="A32" s="85">
        <v>34</v>
      </c>
      <c r="B32" s="86" t="s">
        <v>17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/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R32" s="81">
        <v>0</v>
      </c>
      <c r="S32" s="81">
        <v>0</v>
      </c>
    </row>
    <row r="33" spans="1:16" s="41" customFormat="1" ht="15.75" customHeight="1">
      <c r="A33" s="93">
        <v>343</v>
      </c>
      <c r="B33" s="88" t="s">
        <v>19</v>
      </c>
      <c r="C33" s="87">
        <v>0</v>
      </c>
      <c r="D33" s="90">
        <v>0</v>
      </c>
      <c r="E33" s="87">
        <v>0</v>
      </c>
      <c r="F33" s="87">
        <v>0</v>
      </c>
      <c r="G33" s="87">
        <v>0</v>
      </c>
      <c r="H33" s="87">
        <v>0</v>
      </c>
      <c r="I33" s="87"/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46"/>
      <c r="P33" s="46"/>
    </row>
    <row r="34" spans="1:16" s="41" customFormat="1" ht="15.75" customHeight="1">
      <c r="A34" s="85">
        <v>45</v>
      </c>
      <c r="B34" s="86" t="s">
        <v>26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/>
      <c r="J34" s="87">
        <v>0</v>
      </c>
      <c r="K34" s="87">
        <v>0</v>
      </c>
      <c r="L34" s="87">
        <v>0</v>
      </c>
      <c r="M34" s="87">
        <v>0</v>
      </c>
      <c r="N34" s="87">
        <f>SUM(N35)</f>
        <v>0</v>
      </c>
      <c r="O34" s="87">
        <v>0</v>
      </c>
      <c r="P34" s="87">
        <v>0</v>
      </c>
    </row>
    <row r="35" spans="1:16" s="43" customFormat="1" ht="15.75" customHeight="1">
      <c r="A35" s="85">
        <v>454</v>
      </c>
      <c r="B35" s="89" t="s">
        <v>27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/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48"/>
      <c r="P35" s="48"/>
    </row>
    <row r="36" spans="1:16" ht="15.75" customHeight="1">
      <c r="A36" s="94"/>
      <c r="B36" s="95" t="s">
        <v>35</v>
      </c>
      <c r="C36" s="96">
        <f>SUM(D36:N36)</f>
        <v>402620</v>
      </c>
      <c r="D36" s="96">
        <f>D27+D32+D34</f>
        <v>189120</v>
      </c>
      <c r="E36" s="96">
        <f>E34+E32+E27</f>
        <v>180000</v>
      </c>
      <c r="F36" s="96">
        <f>F34+F32+F27</f>
        <v>25000</v>
      </c>
      <c r="G36" s="96">
        <f>G34+G32+G27</f>
        <v>8500</v>
      </c>
      <c r="H36" s="96">
        <f>H34+H32+H27</f>
        <v>0</v>
      </c>
      <c r="I36" s="96"/>
      <c r="J36" s="96">
        <f>J34+J32+J27</f>
        <v>0</v>
      </c>
      <c r="K36" s="96">
        <v>0</v>
      </c>
      <c r="L36" s="96">
        <f>L34+L32+L27</f>
        <v>0</v>
      </c>
      <c r="M36" s="96">
        <f>M34+M32+M27</f>
        <v>0</v>
      </c>
      <c r="N36" s="96">
        <f>N34+N32+N27</f>
        <v>0</v>
      </c>
      <c r="O36" s="96">
        <f>O34+O32+O27</f>
        <v>402620</v>
      </c>
      <c r="P36" s="96">
        <f>P34+P32+P27</f>
        <v>402620</v>
      </c>
    </row>
    <row r="37" spans="1:12" ht="15.75" customHeight="1">
      <c r="A37" s="97"/>
      <c r="B37" s="98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5.75" customHeight="1">
      <c r="A38" s="99" t="s">
        <v>67</v>
      </c>
      <c r="B38" s="100"/>
      <c r="C38" s="101"/>
      <c r="D38" s="102"/>
      <c r="E38" s="55"/>
      <c r="F38" s="55"/>
      <c r="G38" s="55"/>
      <c r="H38" s="55"/>
      <c r="I38" s="55"/>
      <c r="J38" s="55"/>
      <c r="K38" s="55"/>
      <c r="L38" s="55"/>
    </row>
    <row r="39" spans="1:16" s="4" customFormat="1" ht="63.75" customHeight="1">
      <c r="A39" s="315" t="s">
        <v>2</v>
      </c>
      <c r="B39" s="315" t="s">
        <v>3</v>
      </c>
      <c r="C39" s="315" t="s">
        <v>119</v>
      </c>
      <c r="D39" s="316" t="s">
        <v>46</v>
      </c>
      <c r="E39" s="317" t="s">
        <v>57</v>
      </c>
      <c r="F39" s="318" t="s">
        <v>62</v>
      </c>
      <c r="G39" s="308" t="s">
        <v>34</v>
      </c>
      <c r="H39" s="319" t="s">
        <v>44</v>
      </c>
      <c r="I39" s="319"/>
      <c r="J39" s="315" t="s">
        <v>47</v>
      </c>
      <c r="K39" s="319" t="s">
        <v>1</v>
      </c>
      <c r="L39" s="319" t="s">
        <v>56</v>
      </c>
      <c r="M39" s="312"/>
      <c r="N39" s="312"/>
      <c r="O39" s="319" t="s">
        <v>107</v>
      </c>
      <c r="P39" s="319" t="s">
        <v>117</v>
      </c>
    </row>
    <row r="40" spans="1:19" s="1" customFormat="1" ht="15.75" customHeight="1">
      <c r="A40" s="103">
        <v>31</v>
      </c>
      <c r="B40" s="104" t="s">
        <v>20</v>
      </c>
      <c r="C40" s="56">
        <v>253800</v>
      </c>
      <c r="D40" s="56">
        <v>176300</v>
      </c>
      <c r="E40" s="56">
        <v>0</v>
      </c>
      <c r="F40" s="56">
        <v>56300</v>
      </c>
      <c r="G40" s="56">
        <v>0</v>
      </c>
      <c r="H40" s="56">
        <v>0</v>
      </c>
      <c r="I40" s="56"/>
      <c r="J40" s="56">
        <v>21200</v>
      </c>
      <c r="K40" s="56">
        <v>0</v>
      </c>
      <c r="L40" s="56">
        <v>0</v>
      </c>
      <c r="M40" s="56">
        <v>0</v>
      </c>
      <c r="N40" s="56">
        <v>0</v>
      </c>
      <c r="O40" s="56">
        <v>253800</v>
      </c>
      <c r="P40" s="56">
        <v>253800</v>
      </c>
      <c r="R40" s="81">
        <v>0</v>
      </c>
      <c r="S40" s="81">
        <v>0</v>
      </c>
    </row>
    <row r="41" spans="1:16" s="6" customFormat="1" ht="15.75" customHeight="1">
      <c r="A41" s="105">
        <v>311</v>
      </c>
      <c r="B41" s="56" t="s">
        <v>11</v>
      </c>
      <c r="C41" s="56">
        <v>212800</v>
      </c>
      <c r="D41" s="56">
        <v>148800</v>
      </c>
      <c r="E41" s="56">
        <v>0</v>
      </c>
      <c r="F41" s="56">
        <v>45800</v>
      </c>
      <c r="G41" s="56">
        <v>0</v>
      </c>
      <c r="H41" s="56">
        <v>0</v>
      </c>
      <c r="I41" s="56"/>
      <c r="J41" s="56">
        <v>18200</v>
      </c>
      <c r="K41" s="56">
        <v>0</v>
      </c>
      <c r="L41" s="56">
        <v>0</v>
      </c>
      <c r="M41" s="56">
        <v>0</v>
      </c>
      <c r="N41" s="56">
        <v>0</v>
      </c>
      <c r="O41" s="49"/>
      <c r="P41" s="49"/>
    </row>
    <row r="42" spans="1:16" s="5" customFormat="1" ht="16.5" customHeight="1">
      <c r="A42" s="105">
        <v>312</v>
      </c>
      <c r="B42" s="56" t="s">
        <v>6</v>
      </c>
      <c r="C42" s="56">
        <v>10000</v>
      </c>
      <c r="D42" s="56">
        <v>8000</v>
      </c>
      <c r="E42" s="56">
        <v>0</v>
      </c>
      <c r="F42" s="56">
        <v>2000</v>
      </c>
      <c r="G42" s="56">
        <v>0</v>
      </c>
      <c r="H42" s="56">
        <v>0</v>
      </c>
      <c r="I42" s="56"/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44"/>
      <c r="P42" s="44"/>
    </row>
    <row r="43" spans="1:16" s="5" customFormat="1" ht="15.75">
      <c r="A43" s="105">
        <v>313</v>
      </c>
      <c r="B43" s="56" t="s">
        <v>12</v>
      </c>
      <c r="C43" s="56">
        <v>31000</v>
      </c>
      <c r="D43" s="56">
        <v>19500</v>
      </c>
      <c r="E43" s="56">
        <v>0</v>
      </c>
      <c r="F43" s="56">
        <v>8500</v>
      </c>
      <c r="G43" s="56">
        <v>0</v>
      </c>
      <c r="H43" s="56">
        <v>0</v>
      </c>
      <c r="I43" s="56"/>
      <c r="J43" s="56">
        <v>3000</v>
      </c>
      <c r="K43" s="56">
        <v>0</v>
      </c>
      <c r="L43" s="56">
        <v>0</v>
      </c>
      <c r="M43" s="56">
        <v>0</v>
      </c>
      <c r="N43" s="56">
        <v>0</v>
      </c>
      <c r="O43" s="44"/>
      <c r="P43" s="44"/>
    </row>
    <row r="44" spans="1:19" s="3" customFormat="1" ht="15.75">
      <c r="A44" s="103">
        <v>32</v>
      </c>
      <c r="B44" s="107" t="s">
        <v>13</v>
      </c>
      <c r="C44" s="56">
        <v>6800</v>
      </c>
      <c r="D44" s="56">
        <v>6800</v>
      </c>
      <c r="E44" s="56">
        <v>0</v>
      </c>
      <c r="F44" s="56">
        <v>0</v>
      </c>
      <c r="G44" s="56">
        <v>0</v>
      </c>
      <c r="H44" s="56">
        <v>0</v>
      </c>
      <c r="I44" s="56"/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6800</v>
      </c>
      <c r="P44" s="56">
        <v>6800</v>
      </c>
      <c r="R44" s="81">
        <v>0</v>
      </c>
      <c r="S44" s="81">
        <v>0</v>
      </c>
    </row>
    <row r="45" spans="1:16" s="5" customFormat="1" ht="15.75">
      <c r="A45" s="105">
        <v>321</v>
      </c>
      <c r="B45" s="56" t="s">
        <v>14</v>
      </c>
      <c r="C45" s="56">
        <v>6800</v>
      </c>
      <c r="D45" s="56">
        <v>6800</v>
      </c>
      <c r="E45" s="56">
        <v>0</v>
      </c>
      <c r="F45" s="56">
        <v>0</v>
      </c>
      <c r="G45" s="56">
        <v>0</v>
      </c>
      <c r="H45" s="56">
        <v>0</v>
      </c>
      <c r="I45" s="56"/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44"/>
      <c r="P45" s="44"/>
    </row>
    <row r="46" spans="1:16" s="5" customFormat="1" ht="15.75">
      <c r="A46" s="105">
        <v>322</v>
      </c>
      <c r="B46" s="56" t="s">
        <v>15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/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44"/>
      <c r="P46" s="44"/>
    </row>
    <row r="47" spans="1:16" s="5" customFormat="1" ht="15.75">
      <c r="A47" s="105">
        <v>323</v>
      </c>
      <c r="B47" s="56" t="s">
        <v>16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/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44"/>
      <c r="P47" s="44"/>
    </row>
    <row r="48" spans="1:16" s="5" customFormat="1" ht="15.75">
      <c r="A48" s="105">
        <v>329</v>
      </c>
      <c r="B48" s="56" t="s">
        <v>18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/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44"/>
      <c r="P48" s="44"/>
    </row>
    <row r="49" spans="1:16" s="1" customFormat="1" ht="15.75">
      <c r="A49" s="103">
        <v>34</v>
      </c>
      <c r="B49" s="104" t="s">
        <v>17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/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</row>
    <row r="50" spans="1:16" s="5" customFormat="1" ht="15.75">
      <c r="A50" s="105">
        <v>343</v>
      </c>
      <c r="B50" s="56" t="s">
        <v>19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/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44"/>
      <c r="P50" s="44"/>
    </row>
    <row r="51" spans="1:19" s="1" customFormat="1" ht="15.75">
      <c r="A51" s="103">
        <v>42</v>
      </c>
      <c r="B51" s="108" t="s">
        <v>23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/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R51" s="81">
        <v>0</v>
      </c>
      <c r="S51" s="81">
        <v>0</v>
      </c>
    </row>
    <row r="52" spans="1:16" s="5" customFormat="1" ht="15.75">
      <c r="A52" s="105">
        <v>422</v>
      </c>
      <c r="B52" s="56" t="s">
        <v>24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/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44"/>
      <c r="P52" s="44"/>
    </row>
    <row r="53" spans="1:16" s="5" customFormat="1" ht="15.75">
      <c r="A53" s="105">
        <v>426</v>
      </c>
      <c r="B53" s="56" t="s">
        <v>25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/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44"/>
      <c r="P53" s="44"/>
    </row>
    <row r="54" spans="1:16" s="1" customFormat="1" ht="15.75">
      <c r="A54" s="103">
        <v>45</v>
      </c>
      <c r="B54" s="108" t="s">
        <v>26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/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</row>
    <row r="55" spans="1:16" s="5" customFormat="1" ht="15.75">
      <c r="A55" s="105">
        <v>454</v>
      </c>
      <c r="B55" s="56" t="s">
        <v>27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/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44"/>
      <c r="P55" s="44"/>
    </row>
    <row r="56" spans="1:16" ht="15.75">
      <c r="A56" s="109"/>
      <c r="B56" s="110" t="s">
        <v>10</v>
      </c>
      <c r="C56" s="56">
        <f>SUM(D56:N56)</f>
        <v>260600</v>
      </c>
      <c r="D56" s="56">
        <f>D40+D44+D49+D51+D54</f>
        <v>183100</v>
      </c>
      <c r="E56" s="56">
        <f>E40+E44+E49+E51+E54</f>
        <v>0</v>
      </c>
      <c r="F56" s="56">
        <f>F40+F44+F49+F51+F54</f>
        <v>56300</v>
      </c>
      <c r="G56" s="56">
        <f>G40+G44+G49+G51+G54</f>
        <v>0</v>
      </c>
      <c r="H56" s="56">
        <f>H40+H44+H49</f>
        <v>0</v>
      </c>
      <c r="I56" s="56"/>
      <c r="J56" s="56">
        <f>J40+J44+J49+J51+J54</f>
        <v>21200</v>
      </c>
      <c r="K56" s="56">
        <f>K40+K44+K49</f>
        <v>0</v>
      </c>
      <c r="L56" s="56">
        <f>L40+L44+L49</f>
        <v>0</v>
      </c>
      <c r="M56" s="56">
        <f>M40+M44+M49</f>
        <v>0</v>
      </c>
      <c r="N56" s="56">
        <f>N40+N44+N49</f>
        <v>0</v>
      </c>
      <c r="O56" s="56">
        <f>O40+O44+O49+O51+O54</f>
        <v>260600</v>
      </c>
      <c r="P56" s="56">
        <f>P40+P44+P49+P51+P54</f>
        <v>260600</v>
      </c>
    </row>
    <row r="57" spans="1:12" s="8" customFormat="1" ht="15.75">
      <c r="A57" s="111"/>
      <c r="B57" s="112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s="8" customFormat="1" ht="15.75">
      <c r="A58" s="111"/>
      <c r="B58" s="112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8" customFormat="1" ht="15.75">
      <c r="A59" s="111"/>
      <c r="B59" s="112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8" customFormat="1" ht="15.75">
      <c r="A60" s="111"/>
      <c r="B60" s="112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8.75">
      <c r="A61" s="52" t="s">
        <v>68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</row>
    <row r="62" spans="1:16" ht="63">
      <c r="A62" s="320" t="s">
        <v>7</v>
      </c>
      <c r="B62" s="320" t="s">
        <v>3</v>
      </c>
      <c r="C62" s="319" t="s">
        <v>118</v>
      </c>
      <c r="D62" s="309" t="s">
        <v>46</v>
      </c>
      <c r="E62" s="317" t="s">
        <v>57</v>
      </c>
      <c r="F62" s="318" t="s">
        <v>62</v>
      </c>
      <c r="G62" s="308" t="s">
        <v>34</v>
      </c>
      <c r="H62" s="319" t="s">
        <v>44</v>
      </c>
      <c r="I62" s="319" t="s">
        <v>97</v>
      </c>
      <c r="J62" s="315" t="s">
        <v>43</v>
      </c>
      <c r="K62" s="319" t="s">
        <v>1</v>
      </c>
      <c r="L62" s="319" t="s">
        <v>56</v>
      </c>
      <c r="M62" s="318" t="s">
        <v>100</v>
      </c>
      <c r="N62" s="321" t="s">
        <v>69</v>
      </c>
      <c r="O62" s="319" t="s">
        <v>107</v>
      </c>
      <c r="P62" s="319" t="s">
        <v>117</v>
      </c>
    </row>
    <row r="63" spans="1:19" s="1" customFormat="1" ht="15.75">
      <c r="A63" s="113">
        <v>31</v>
      </c>
      <c r="B63" s="39" t="s">
        <v>20</v>
      </c>
      <c r="C63" s="39">
        <v>31541</v>
      </c>
      <c r="D63" s="39">
        <v>0</v>
      </c>
      <c r="E63" s="39">
        <v>4700</v>
      </c>
      <c r="F63" s="39">
        <v>12100</v>
      </c>
      <c r="G63" s="39">
        <v>0</v>
      </c>
      <c r="H63" s="39">
        <v>14741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31541</v>
      </c>
      <c r="P63" s="39">
        <v>31541</v>
      </c>
      <c r="R63" s="81">
        <v>0</v>
      </c>
      <c r="S63" s="81">
        <v>0</v>
      </c>
    </row>
    <row r="64" spans="1:16" s="5" customFormat="1" ht="15.75">
      <c r="A64" s="113">
        <v>311</v>
      </c>
      <c r="B64" s="39" t="s">
        <v>11</v>
      </c>
      <c r="C64" s="39">
        <v>26200</v>
      </c>
      <c r="D64" s="39">
        <v>0</v>
      </c>
      <c r="E64" s="39">
        <v>3000</v>
      </c>
      <c r="F64" s="39">
        <v>11000</v>
      </c>
      <c r="G64" s="39">
        <v>0</v>
      </c>
      <c r="H64" s="39">
        <v>12200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44"/>
      <c r="P64" s="44"/>
    </row>
    <row r="65" spans="1:16" s="5" customFormat="1" ht="15.75">
      <c r="A65" s="113">
        <v>313</v>
      </c>
      <c r="B65" s="39" t="s">
        <v>12</v>
      </c>
      <c r="C65" s="39">
        <v>5341</v>
      </c>
      <c r="D65" s="39">
        <v>0</v>
      </c>
      <c r="E65" s="39">
        <v>1700</v>
      </c>
      <c r="F65" s="39">
        <v>1100</v>
      </c>
      <c r="G65" s="39">
        <v>0</v>
      </c>
      <c r="H65" s="39">
        <v>2541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44"/>
      <c r="P65" s="44"/>
    </row>
    <row r="66" spans="1:19" s="1" customFormat="1" ht="15.75">
      <c r="A66" s="113">
        <v>32</v>
      </c>
      <c r="B66" s="39" t="s">
        <v>13</v>
      </c>
      <c r="C66" s="39">
        <v>450469</v>
      </c>
      <c r="D66" s="39">
        <f>D67+D68+D69+D70+D71</f>
        <v>0</v>
      </c>
      <c r="E66" s="39">
        <v>19300</v>
      </c>
      <c r="F66" s="39">
        <v>330360</v>
      </c>
      <c r="G66" s="39">
        <v>0</v>
      </c>
      <c r="H66" s="39">
        <v>10009</v>
      </c>
      <c r="I66" s="39">
        <v>0</v>
      </c>
      <c r="J66" s="39">
        <v>10800</v>
      </c>
      <c r="K66" s="39">
        <v>3500</v>
      </c>
      <c r="L66" s="39">
        <v>1500</v>
      </c>
      <c r="M66" s="156">
        <v>65000</v>
      </c>
      <c r="N66" s="39">
        <v>10000</v>
      </c>
      <c r="O66" s="39">
        <v>450469</v>
      </c>
      <c r="P66" s="39">
        <v>450469</v>
      </c>
      <c r="R66" s="81">
        <v>0</v>
      </c>
      <c r="S66" s="81">
        <v>0</v>
      </c>
    </row>
    <row r="67" spans="1:16" s="5" customFormat="1" ht="15.75">
      <c r="A67" s="113">
        <v>321</v>
      </c>
      <c r="B67" s="39" t="s">
        <v>14</v>
      </c>
      <c r="C67" s="39">
        <v>26510</v>
      </c>
      <c r="D67" s="39">
        <v>0</v>
      </c>
      <c r="E67" s="39">
        <v>150</v>
      </c>
      <c r="F67" s="39">
        <v>24360</v>
      </c>
      <c r="G67" s="39">
        <v>0</v>
      </c>
      <c r="H67" s="39">
        <v>1500</v>
      </c>
      <c r="I67" s="39">
        <v>0</v>
      </c>
      <c r="J67" s="39">
        <v>0</v>
      </c>
      <c r="K67" s="39">
        <v>500</v>
      </c>
      <c r="L67" s="39">
        <v>0</v>
      </c>
      <c r="M67" s="39">
        <v>0</v>
      </c>
      <c r="N67" s="39">
        <v>0</v>
      </c>
      <c r="O67" s="44"/>
      <c r="P67" s="44"/>
    </row>
    <row r="68" spans="1:16" s="5" customFormat="1" ht="15.75">
      <c r="A68" s="113">
        <v>322</v>
      </c>
      <c r="B68" s="39" t="s">
        <v>21</v>
      </c>
      <c r="C68" s="39">
        <v>270659</v>
      </c>
      <c r="D68" s="39">
        <v>0</v>
      </c>
      <c r="E68" s="39">
        <v>14050</v>
      </c>
      <c r="F68" s="39">
        <v>238100</v>
      </c>
      <c r="G68" s="39">
        <v>0</v>
      </c>
      <c r="H68" s="39">
        <v>6209</v>
      </c>
      <c r="I68" s="268">
        <v>0</v>
      </c>
      <c r="J68" s="39">
        <v>10800</v>
      </c>
      <c r="K68" s="39">
        <v>1500</v>
      </c>
      <c r="L68" s="39">
        <v>0</v>
      </c>
      <c r="M68" s="39">
        <v>0</v>
      </c>
      <c r="N68" s="39">
        <v>0</v>
      </c>
      <c r="O68" s="44"/>
      <c r="P68" s="44"/>
    </row>
    <row r="69" spans="1:16" s="6" customFormat="1" ht="15.75">
      <c r="A69" s="113">
        <v>323</v>
      </c>
      <c r="B69" s="39" t="s">
        <v>16</v>
      </c>
      <c r="C69" s="39">
        <v>65600</v>
      </c>
      <c r="D69" s="39">
        <v>0</v>
      </c>
      <c r="E69" s="39">
        <v>1800</v>
      </c>
      <c r="F69" s="39">
        <v>52300</v>
      </c>
      <c r="G69" s="39">
        <v>0</v>
      </c>
      <c r="H69" s="39">
        <v>0</v>
      </c>
      <c r="I69" s="268">
        <v>0</v>
      </c>
      <c r="J69" s="39">
        <v>0</v>
      </c>
      <c r="K69" s="39">
        <v>0</v>
      </c>
      <c r="L69" s="39">
        <v>1500</v>
      </c>
      <c r="M69" s="39">
        <v>0</v>
      </c>
      <c r="N69" s="39">
        <v>10000</v>
      </c>
      <c r="O69" s="49"/>
      <c r="P69" s="49"/>
    </row>
    <row r="70" spans="1:16" s="5" customFormat="1" ht="15.75">
      <c r="A70" s="113">
        <v>324</v>
      </c>
      <c r="B70" s="39" t="s">
        <v>22</v>
      </c>
      <c r="C70" s="39">
        <v>67000</v>
      </c>
      <c r="D70" s="39">
        <v>0</v>
      </c>
      <c r="E70" s="39">
        <v>0</v>
      </c>
      <c r="F70" s="39">
        <v>2000</v>
      </c>
      <c r="G70" s="39">
        <v>0</v>
      </c>
      <c r="H70" s="39">
        <v>0</v>
      </c>
      <c r="I70" s="268">
        <v>0</v>
      </c>
      <c r="J70" s="39">
        <v>0</v>
      </c>
      <c r="K70" s="39">
        <v>0</v>
      </c>
      <c r="L70" s="39">
        <v>0</v>
      </c>
      <c r="M70" s="39">
        <v>65000</v>
      </c>
      <c r="N70" s="39">
        <v>0</v>
      </c>
      <c r="O70" s="44"/>
      <c r="P70" s="44"/>
    </row>
    <row r="71" spans="1:16" s="5" customFormat="1" ht="15.75">
      <c r="A71" s="113">
        <v>329</v>
      </c>
      <c r="B71" s="39" t="s">
        <v>18</v>
      </c>
      <c r="C71" s="39">
        <v>20700</v>
      </c>
      <c r="D71" s="39">
        <v>0</v>
      </c>
      <c r="E71" s="39">
        <v>3300</v>
      </c>
      <c r="F71" s="39">
        <v>13600</v>
      </c>
      <c r="G71" s="39">
        <v>0</v>
      </c>
      <c r="H71" s="39">
        <v>2300</v>
      </c>
      <c r="I71" s="268">
        <v>0</v>
      </c>
      <c r="J71" s="39">
        <v>0</v>
      </c>
      <c r="K71" s="39">
        <v>1500</v>
      </c>
      <c r="L71" s="39">
        <v>0</v>
      </c>
      <c r="M71" s="39">
        <v>0</v>
      </c>
      <c r="N71" s="39">
        <v>0</v>
      </c>
      <c r="O71" s="44"/>
      <c r="P71" s="44"/>
    </row>
    <row r="72" spans="1:19" ht="15.75">
      <c r="A72" s="361">
        <v>37</v>
      </c>
      <c r="B72" s="354" t="s">
        <v>61</v>
      </c>
      <c r="C72" s="348">
        <v>23000</v>
      </c>
      <c r="D72" s="348">
        <v>0</v>
      </c>
      <c r="E72" s="348">
        <v>23000</v>
      </c>
      <c r="F72" s="348">
        <v>0</v>
      </c>
      <c r="G72" s="348">
        <v>0</v>
      </c>
      <c r="H72" s="348">
        <v>0</v>
      </c>
      <c r="I72" s="268">
        <v>0</v>
      </c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348">
        <v>23000</v>
      </c>
      <c r="P72" s="348">
        <v>23000</v>
      </c>
      <c r="R72" s="369">
        <v>0</v>
      </c>
      <c r="S72" s="369">
        <v>0</v>
      </c>
    </row>
    <row r="73" spans="1:19" ht="15.75">
      <c r="A73" s="362"/>
      <c r="B73" s="355"/>
      <c r="C73" s="349">
        <f>SUM(D73:M73)</f>
        <v>0</v>
      </c>
      <c r="D73" s="349"/>
      <c r="E73" s="349"/>
      <c r="F73" s="349"/>
      <c r="G73" s="349"/>
      <c r="H73" s="349"/>
      <c r="I73" s="268">
        <v>0</v>
      </c>
      <c r="J73" s="349"/>
      <c r="K73" s="349"/>
      <c r="L73" s="349"/>
      <c r="M73" s="349"/>
      <c r="N73" s="349"/>
      <c r="O73" s="349">
        <f>ROUNDUP($C73*(1+$O$22),0)</f>
        <v>0</v>
      </c>
      <c r="P73" s="349"/>
      <c r="R73" s="369"/>
      <c r="S73" s="369"/>
    </row>
    <row r="74" spans="1:16" ht="15.75" customHeight="1">
      <c r="A74" s="356">
        <v>372</v>
      </c>
      <c r="B74" s="350" t="s">
        <v>60</v>
      </c>
      <c r="C74" s="348">
        <v>23000</v>
      </c>
      <c r="D74" s="348">
        <v>0</v>
      </c>
      <c r="E74" s="348">
        <v>23000</v>
      </c>
      <c r="F74" s="348">
        <v>0</v>
      </c>
      <c r="G74" s="348">
        <v>0</v>
      </c>
      <c r="H74" s="348">
        <v>0</v>
      </c>
      <c r="I74" s="268">
        <v>0</v>
      </c>
      <c r="J74" s="348">
        <v>0</v>
      </c>
      <c r="K74" s="348">
        <v>0</v>
      </c>
      <c r="L74" s="348">
        <v>0</v>
      </c>
      <c r="M74" s="348">
        <v>0</v>
      </c>
      <c r="N74" s="348">
        <v>0</v>
      </c>
      <c r="O74" s="384"/>
      <c r="P74" s="384"/>
    </row>
    <row r="75" spans="1:16" ht="15.75">
      <c r="A75" s="357"/>
      <c r="B75" s="351"/>
      <c r="C75" s="349">
        <f>SUM(D75:M75)</f>
        <v>0</v>
      </c>
      <c r="D75" s="349"/>
      <c r="E75" s="349"/>
      <c r="F75" s="349"/>
      <c r="G75" s="349"/>
      <c r="H75" s="349"/>
      <c r="I75" s="268">
        <v>0</v>
      </c>
      <c r="J75" s="349"/>
      <c r="K75" s="349"/>
      <c r="L75" s="349"/>
      <c r="M75" s="349"/>
      <c r="N75" s="349"/>
      <c r="O75" s="385"/>
      <c r="P75" s="385"/>
    </row>
    <row r="76" spans="1:19" s="1" customFormat="1" ht="15.75">
      <c r="A76" s="113">
        <v>42</v>
      </c>
      <c r="B76" s="39" t="s">
        <v>23</v>
      </c>
      <c r="C76" s="39">
        <v>68990</v>
      </c>
      <c r="D76" s="39">
        <v>0</v>
      </c>
      <c r="E76" s="39">
        <v>3000</v>
      </c>
      <c r="F76" s="39">
        <v>50740</v>
      </c>
      <c r="G76" s="39">
        <v>0</v>
      </c>
      <c r="H76" s="39">
        <v>5250</v>
      </c>
      <c r="I76" s="268">
        <v>0</v>
      </c>
      <c r="J76" s="39">
        <v>0</v>
      </c>
      <c r="K76" s="39">
        <v>4500</v>
      </c>
      <c r="L76" s="39">
        <v>5500</v>
      </c>
      <c r="M76" s="39">
        <v>0</v>
      </c>
      <c r="N76" s="39">
        <v>0</v>
      </c>
      <c r="O76" s="39">
        <v>68990</v>
      </c>
      <c r="P76" s="39">
        <v>68990</v>
      </c>
      <c r="R76" s="81">
        <v>0</v>
      </c>
      <c r="S76" s="81">
        <v>0</v>
      </c>
    </row>
    <row r="77" spans="1:16" s="5" customFormat="1" ht="15.75">
      <c r="A77" s="116">
        <v>422</v>
      </c>
      <c r="B77" s="117" t="s">
        <v>24</v>
      </c>
      <c r="C77" s="118">
        <v>51990</v>
      </c>
      <c r="D77" s="118">
        <v>0</v>
      </c>
      <c r="E77" s="118">
        <v>0</v>
      </c>
      <c r="F77" s="119">
        <v>36740</v>
      </c>
      <c r="G77" s="119">
        <v>0</v>
      </c>
      <c r="H77" s="119">
        <v>5250</v>
      </c>
      <c r="I77" s="268">
        <v>0</v>
      </c>
      <c r="J77" s="119">
        <v>0</v>
      </c>
      <c r="K77" s="119">
        <v>4500</v>
      </c>
      <c r="L77" s="118">
        <v>5500</v>
      </c>
      <c r="M77" s="118">
        <v>0</v>
      </c>
      <c r="N77" s="39">
        <v>0</v>
      </c>
      <c r="O77" s="44"/>
      <c r="P77" s="44"/>
    </row>
    <row r="78" spans="1:16" s="6" customFormat="1" ht="15.75">
      <c r="A78" s="113">
        <v>424</v>
      </c>
      <c r="B78" s="39" t="s">
        <v>28</v>
      </c>
      <c r="C78" s="39">
        <v>7000</v>
      </c>
      <c r="D78" s="39">
        <v>0</v>
      </c>
      <c r="E78" s="39">
        <v>3000</v>
      </c>
      <c r="F78" s="39">
        <v>4000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49"/>
      <c r="P78" s="49"/>
    </row>
    <row r="79" spans="1:16" s="5" customFormat="1" ht="15.75">
      <c r="A79" s="113">
        <v>426</v>
      </c>
      <c r="B79" s="39" t="s">
        <v>25</v>
      </c>
      <c r="C79" s="39">
        <v>10000</v>
      </c>
      <c r="D79" s="39">
        <v>0</v>
      </c>
      <c r="E79" s="39">
        <v>0</v>
      </c>
      <c r="F79" s="39">
        <v>10000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44"/>
      <c r="P79" s="44"/>
    </row>
    <row r="80" spans="1:19" s="1" customFormat="1" ht="15.75">
      <c r="A80" s="113">
        <v>45</v>
      </c>
      <c r="B80" s="39" t="s">
        <v>26</v>
      </c>
      <c r="C80" s="39">
        <v>500</v>
      </c>
      <c r="D80" s="39">
        <v>0</v>
      </c>
      <c r="E80" s="39">
        <v>0</v>
      </c>
      <c r="F80" s="39">
        <v>500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500</v>
      </c>
      <c r="P80" s="39">
        <v>500</v>
      </c>
      <c r="R80" s="81">
        <v>0</v>
      </c>
      <c r="S80" s="81">
        <v>0</v>
      </c>
    </row>
    <row r="81" spans="1:16" s="5" customFormat="1" ht="15.75">
      <c r="A81" s="113">
        <v>454</v>
      </c>
      <c r="B81" s="39" t="s">
        <v>27</v>
      </c>
      <c r="C81" s="39">
        <v>500</v>
      </c>
      <c r="D81" s="39">
        <v>0</v>
      </c>
      <c r="E81" s="39">
        <v>0</v>
      </c>
      <c r="F81" s="39">
        <v>500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44"/>
      <c r="P81" s="44"/>
    </row>
    <row r="82" spans="1:16" s="1" customFormat="1" ht="15.75">
      <c r="A82" s="120"/>
      <c r="B82" s="110" t="s">
        <v>8</v>
      </c>
      <c r="C82" s="56">
        <f>SUM(D82:N82)</f>
        <v>574500</v>
      </c>
      <c r="D82" s="56">
        <f>D63+D66+D72+D76+D80</f>
        <v>0</v>
      </c>
      <c r="E82" s="56">
        <f>E63+E66+E72+E76+E80</f>
        <v>50000</v>
      </c>
      <c r="F82" s="56">
        <f>F63+F66+F72+F76+F80</f>
        <v>393700</v>
      </c>
      <c r="G82" s="56">
        <f>SUM(G66,G72,G76,G80)</f>
        <v>0</v>
      </c>
      <c r="H82" s="56">
        <f>H63+H66+H72+H76+H80</f>
        <v>30000</v>
      </c>
      <c r="I82" s="56">
        <f>SUM(I63,I66,I73,I76,I80)</f>
        <v>0</v>
      </c>
      <c r="J82" s="56">
        <f aca="true" t="shared" si="0" ref="J82:P82">J63+J66+J72+J76+J80</f>
        <v>10800</v>
      </c>
      <c r="K82" s="56">
        <f t="shared" si="0"/>
        <v>8000</v>
      </c>
      <c r="L82" s="56">
        <f t="shared" si="0"/>
        <v>7000</v>
      </c>
      <c r="M82" s="56">
        <f t="shared" si="0"/>
        <v>65000</v>
      </c>
      <c r="N82" s="39">
        <f t="shared" si="0"/>
        <v>10000</v>
      </c>
      <c r="O82" s="39">
        <f t="shared" si="0"/>
        <v>574500</v>
      </c>
      <c r="P82" s="39">
        <f t="shared" si="0"/>
        <v>574500</v>
      </c>
    </row>
    <row r="83" spans="1:16" s="1" customFormat="1" ht="15.75">
      <c r="A83" s="303"/>
      <c r="B83" s="304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80"/>
      <c r="O83" s="80"/>
      <c r="P83" s="80"/>
    </row>
    <row r="84" spans="1:16" s="1" customFormat="1" ht="15" customHeight="1">
      <c r="A84" s="303"/>
      <c r="B84" s="304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80"/>
      <c r="O84" s="80"/>
      <c r="P84" s="80"/>
    </row>
    <row r="85" spans="1:12" s="13" customFormat="1" ht="21.75" customHeight="1">
      <c r="A85" s="346" t="s">
        <v>109</v>
      </c>
      <c r="B85" s="347"/>
      <c r="C85" s="9"/>
      <c r="D85" s="12"/>
      <c r="E85" s="9"/>
      <c r="F85" s="12"/>
      <c r="G85" s="12"/>
      <c r="H85" s="9"/>
      <c r="I85" s="9"/>
      <c r="J85" s="9"/>
      <c r="K85" s="9"/>
      <c r="L85" s="9"/>
    </row>
    <row r="86" spans="1:12" s="13" customFormat="1" ht="15.75">
      <c r="A86" s="10"/>
      <c r="B86" s="11"/>
      <c r="C86" s="9"/>
      <c r="D86" s="12"/>
      <c r="E86" s="9"/>
      <c r="F86" s="12"/>
      <c r="G86" s="12"/>
      <c r="H86" s="9"/>
      <c r="I86" s="9"/>
      <c r="J86" s="9"/>
      <c r="K86" s="9"/>
      <c r="L86" s="9"/>
    </row>
    <row r="87" spans="1:16" s="13" customFormat="1" ht="63">
      <c r="A87" s="320" t="s">
        <v>49</v>
      </c>
      <c r="B87" s="320" t="s">
        <v>3</v>
      </c>
      <c r="C87" s="319" t="s">
        <v>116</v>
      </c>
      <c r="D87" s="319" t="s">
        <v>50</v>
      </c>
      <c r="E87" s="319" t="s">
        <v>57</v>
      </c>
      <c r="F87" s="319" t="s">
        <v>51</v>
      </c>
      <c r="G87" s="319" t="s">
        <v>91</v>
      </c>
      <c r="H87" s="319" t="s">
        <v>52</v>
      </c>
      <c r="I87" s="319" t="s">
        <v>97</v>
      </c>
      <c r="J87" s="319" t="s">
        <v>53</v>
      </c>
      <c r="K87" s="319" t="s">
        <v>1</v>
      </c>
      <c r="L87" s="319" t="s">
        <v>56</v>
      </c>
      <c r="M87" s="318" t="s">
        <v>64</v>
      </c>
      <c r="N87" s="321" t="s">
        <v>69</v>
      </c>
      <c r="O87" s="319" t="s">
        <v>107</v>
      </c>
      <c r="P87" s="319" t="s">
        <v>117</v>
      </c>
    </row>
    <row r="88" spans="1:16" s="13" customFormat="1" ht="15.75">
      <c r="A88" s="113">
        <v>32</v>
      </c>
      <c r="B88" s="39" t="s">
        <v>13</v>
      </c>
      <c r="C88" s="39">
        <v>8000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/>
      <c r="J88" s="39">
        <v>0</v>
      </c>
      <c r="K88" s="39">
        <v>0</v>
      </c>
      <c r="L88" s="39">
        <v>0</v>
      </c>
      <c r="M88" s="39">
        <v>0</v>
      </c>
      <c r="N88" s="39">
        <v>8000</v>
      </c>
      <c r="O88" s="39">
        <v>8000</v>
      </c>
      <c r="P88" s="39">
        <v>8000</v>
      </c>
    </row>
    <row r="89" spans="1:16" s="13" customFormat="1" ht="15.75">
      <c r="A89" s="113">
        <v>322</v>
      </c>
      <c r="B89" s="39" t="s">
        <v>21</v>
      </c>
      <c r="C89" s="39">
        <v>5000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>
        <v>5000</v>
      </c>
      <c r="O89" s="39"/>
      <c r="P89" s="39"/>
    </row>
    <row r="90" spans="1:16" s="13" customFormat="1" ht="15.75">
      <c r="A90" s="306">
        <v>329</v>
      </c>
      <c r="B90" s="39" t="s">
        <v>18</v>
      </c>
      <c r="C90" s="307">
        <v>3000</v>
      </c>
      <c r="D90" s="106"/>
      <c r="E90" s="106"/>
      <c r="F90" s="106"/>
      <c r="G90" s="106"/>
      <c r="H90" s="106"/>
      <c r="I90" s="106"/>
      <c r="J90" s="106"/>
      <c r="K90" s="106"/>
      <c r="L90" s="106"/>
      <c r="M90" s="130"/>
      <c r="N90" s="118">
        <v>3000</v>
      </c>
      <c r="O90" s="131"/>
      <c r="P90" s="131"/>
    </row>
    <row r="91" spans="1:16" s="13" customFormat="1" ht="15.75">
      <c r="A91" s="132"/>
      <c r="B91" s="133" t="s">
        <v>54</v>
      </c>
      <c r="C91" s="56">
        <f aca="true" t="shared" si="1" ref="C91:H91">C88</f>
        <v>8000</v>
      </c>
      <c r="D91" s="56">
        <f t="shared" si="1"/>
        <v>0</v>
      </c>
      <c r="E91" s="56">
        <f t="shared" si="1"/>
        <v>0</v>
      </c>
      <c r="F91" s="56">
        <f t="shared" si="1"/>
        <v>0</v>
      </c>
      <c r="G91" s="56">
        <f t="shared" si="1"/>
        <v>0</v>
      </c>
      <c r="H91" s="56">
        <f t="shared" si="1"/>
        <v>0</v>
      </c>
      <c r="I91" s="56"/>
      <c r="J91" s="56">
        <f>J88</f>
        <v>0</v>
      </c>
      <c r="K91" s="56">
        <f>K88</f>
        <v>0</v>
      </c>
      <c r="L91" s="56">
        <f>L88</f>
        <v>0</v>
      </c>
      <c r="M91" s="118">
        <f>M88</f>
        <v>0</v>
      </c>
      <c r="N91" s="39">
        <f>SUM(N88)</f>
        <v>8000</v>
      </c>
      <c r="O91" s="39">
        <f>O88</f>
        <v>8000</v>
      </c>
      <c r="P91" s="39">
        <f>P88</f>
        <v>8000</v>
      </c>
    </row>
    <row r="92" spans="1:12" s="13" customFormat="1" ht="15.75">
      <c r="A92" s="10"/>
      <c r="B92" s="11"/>
      <c r="C92" s="9"/>
      <c r="D92" s="12"/>
      <c r="E92" s="9"/>
      <c r="F92" s="12"/>
      <c r="G92" s="12"/>
      <c r="H92" s="9"/>
      <c r="I92" s="9"/>
      <c r="J92" s="9"/>
      <c r="K92" s="9"/>
      <c r="L92" s="9"/>
    </row>
    <row r="93" spans="1:12" s="13" customFormat="1" ht="15.75">
      <c r="A93" s="10"/>
      <c r="B93" s="11"/>
      <c r="C93" s="9"/>
      <c r="D93" s="12"/>
      <c r="E93" s="9"/>
      <c r="F93" s="12"/>
      <c r="G93" s="12"/>
      <c r="H93" s="9"/>
      <c r="I93" s="9"/>
      <c r="J93" s="9"/>
      <c r="K93" s="9"/>
      <c r="L93" s="9"/>
    </row>
    <row r="94" spans="1:12" s="19" customFormat="1" ht="15.75">
      <c r="A94" s="14"/>
      <c r="B94" s="15"/>
      <c r="C94" s="16"/>
      <c r="D94" s="17"/>
      <c r="E94" s="17"/>
      <c r="F94" s="17"/>
      <c r="G94" s="17"/>
      <c r="H94" s="18"/>
      <c r="I94" s="18"/>
      <c r="J94" s="18"/>
      <c r="K94" s="18"/>
      <c r="L94" s="18"/>
    </row>
    <row r="95" spans="1:12" s="123" customFormat="1" ht="15">
      <c r="A95" s="121" t="s">
        <v>48</v>
      </c>
      <c r="B95" s="122"/>
      <c r="C95" s="358" t="s">
        <v>59</v>
      </c>
      <c r="D95" s="358"/>
      <c r="E95" s="358"/>
      <c r="F95" s="358"/>
      <c r="G95" s="358"/>
      <c r="H95" s="358"/>
      <c r="I95" s="358"/>
      <c r="J95" s="358"/>
      <c r="K95" s="358"/>
      <c r="L95" s="358"/>
    </row>
    <row r="96" spans="1:4" s="126" customFormat="1" ht="14.25">
      <c r="A96" s="124"/>
      <c r="B96" s="125"/>
      <c r="D96" s="127"/>
    </row>
    <row r="97" spans="1:11" s="126" customFormat="1" ht="1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</row>
    <row r="98" spans="1:16" s="129" customFormat="1" ht="81" customHeight="1">
      <c r="A98" s="320" t="s">
        <v>49</v>
      </c>
      <c r="B98" s="320" t="s">
        <v>3</v>
      </c>
      <c r="C98" s="319" t="s">
        <v>116</v>
      </c>
      <c r="D98" s="319" t="s">
        <v>50</v>
      </c>
      <c r="E98" s="319" t="s">
        <v>57</v>
      </c>
      <c r="F98" s="319" t="s">
        <v>51</v>
      </c>
      <c r="G98" s="319" t="s">
        <v>91</v>
      </c>
      <c r="H98" s="319" t="s">
        <v>52</v>
      </c>
      <c r="I98" s="319" t="s">
        <v>97</v>
      </c>
      <c r="J98" s="319" t="s">
        <v>53</v>
      </c>
      <c r="K98" s="319" t="s">
        <v>1</v>
      </c>
      <c r="L98" s="319" t="s">
        <v>56</v>
      </c>
      <c r="M98" s="318" t="s">
        <v>64</v>
      </c>
      <c r="N98" s="321" t="s">
        <v>69</v>
      </c>
      <c r="O98" s="319" t="s">
        <v>107</v>
      </c>
      <c r="P98" s="319" t="s">
        <v>117</v>
      </c>
    </row>
    <row r="99" spans="1:19" s="129" customFormat="1" ht="15.75">
      <c r="A99" s="113">
        <v>32</v>
      </c>
      <c r="B99" s="39" t="s">
        <v>13</v>
      </c>
      <c r="C99" s="39">
        <v>86000</v>
      </c>
      <c r="D99" s="39">
        <v>72000</v>
      </c>
      <c r="E99" s="39">
        <v>14000</v>
      </c>
      <c r="F99" s="39">
        <v>0</v>
      </c>
      <c r="G99" s="39">
        <v>0</v>
      </c>
      <c r="H99" s="39">
        <v>0</v>
      </c>
      <c r="I99" s="39"/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f>ROUND($C99*(1+$R$99),0)</f>
        <v>86000</v>
      </c>
      <c r="P99" s="39">
        <f>ROUNDUP($C99*(1+$S$99),0)</f>
        <v>86000</v>
      </c>
      <c r="R99" s="81">
        <v>0</v>
      </c>
      <c r="S99" s="81">
        <v>0</v>
      </c>
    </row>
    <row r="100" spans="1:19" s="129" customFormat="1" ht="15.75">
      <c r="A100" s="113">
        <v>322</v>
      </c>
      <c r="B100" s="39" t="s">
        <v>21</v>
      </c>
      <c r="C100" s="39">
        <v>86000</v>
      </c>
      <c r="D100" s="39">
        <v>72000</v>
      </c>
      <c r="E100" s="39">
        <v>14000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R100" s="81"/>
      <c r="S100" s="81"/>
    </row>
    <row r="101" spans="1:16" s="92" customFormat="1" ht="15.75">
      <c r="A101" s="132"/>
      <c r="B101" s="133" t="s">
        <v>54</v>
      </c>
      <c r="C101" s="56">
        <f aca="true" t="shared" si="2" ref="C101:H101">C99</f>
        <v>86000</v>
      </c>
      <c r="D101" s="56">
        <f t="shared" si="2"/>
        <v>72000</v>
      </c>
      <c r="E101" s="56">
        <f t="shared" si="2"/>
        <v>14000</v>
      </c>
      <c r="F101" s="56">
        <f t="shared" si="2"/>
        <v>0</v>
      </c>
      <c r="G101" s="56">
        <f t="shared" si="2"/>
        <v>0</v>
      </c>
      <c r="H101" s="56">
        <f t="shared" si="2"/>
        <v>0</v>
      </c>
      <c r="I101" s="56"/>
      <c r="J101" s="56">
        <f aca="true" t="shared" si="3" ref="J101:P101">J99</f>
        <v>0</v>
      </c>
      <c r="K101" s="56">
        <f t="shared" si="3"/>
        <v>0</v>
      </c>
      <c r="L101" s="56">
        <f t="shared" si="3"/>
        <v>0</v>
      </c>
      <c r="M101" s="118">
        <f t="shared" si="3"/>
        <v>0</v>
      </c>
      <c r="N101" s="39">
        <f t="shared" si="3"/>
        <v>0</v>
      </c>
      <c r="O101" s="39">
        <f t="shared" si="3"/>
        <v>86000</v>
      </c>
      <c r="P101" s="39">
        <f t="shared" si="3"/>
        <v>86000</v>
      </c>
    </row>
    <row r="102" spans="1:16" s="129" customFormat="1" ht="15" thickBot="1">
      <c r="A102" s="284"/>
      <c r="B102" s="285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7"/>
      <c r="N102" s="288"/>
      <c r="O102" s="288"/>
      <c r="P102" s="288"/>
    </row>
    <row r="103" spans="1:16" s="129" customFormat="1" ht="15" thickTop="1">
      <c r="A103" s="289"/>
      <c r="B103" s="290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2"/>
      <c r="N103" s="293"/>
      <c r="O103" s="293"/>
      <c r="P103" s="293"/>
    </row>
    <row r="104" spans="1:16" s="129" customFormat="1" ht="14.25">
      <c r="A104" s="289"/>
      <c r="B104" s="290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2"/>
      <c r="N104" s="293"/>
      <c r="O104" s="293"/>
      <c r="P104" s="293"/>
    </row>
    <row r="105" s="129" customFormat="1" ht="14.25"/>
    <row r="106" spans="1:16" s="129" customFormat="1" ht="18.75">
      <c r="A106" s="352" t="s">
        <v>101</v>
      </c>
      <c r="B106" s="353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2"/>
      <c r="N106" s="293"/>
      <c r="O106" s="293"/>
      <c r="P106" s="293"/>
    </row>
    <row r="107" spans="1:16" s="129" customFormat="1" ht="14.25">
      <c r="A107" s="289"/>
      <c r="B107" s="290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2"/>
      <c r="N107" s="293"/>
      <c r="O107" s="293"/>
      <c r="P107" s="293"/>
    </row>
    <row r="108" spans="1:16" s="129" customFormat="1" ht="63">
      <c r="A108" s="320" t="s">
        <v>49</v>
      </c>
      <c r="B108" s="320" t="s">
        <v>3</v>
      </c>
      <c r="C108" s="319" t="s">
        <v>116</v>
      </c>
      <c r="D108" s="319" t="s">
        <v>103</v>
      </c>
      <c r="E108" s="319" t="s">
        <v>108</v>
      </c>
      <c r="F108" s="319" t="s">
        <v>51</v>
      </c>
      <c r="G108" s="319" t="s">
        <v>91</v>
      </c>
      <c r="H108" s="319" t="s">
        <v>52</v>
      </c>
      <c r="I108" s="319" t="s">
        <v>97</v>
      </c>
      <c r="J108" s="319" t="s">
        <v>53</v>
      </c>
      <c r="K108" s="319" t="s">
        <v>1</v>
      </c>
      <c r="L108" s="319" t="s">
        <v>56</v>
      </c>
      <c r="M108" s="318" t="s">
        <v>106</v>
      </c>
      <c r="N108" s="321" t="s">
        <v>69</v>
      </c>
      <c r="O108" s="319" t="s">
        <v>107</v>
      </c>
      <c r="P108" s="319" t="s">
        <v>117</v>
      </c>
    </row>
    <row r="109" spans="1:16" s="129" customFormat="1" ht="15.75">
      <c r="A109" s="113">
        <v>31</v>
      </c>
      <c r="B109" s="39" t="s">
        <v>20</v>
      </c>
      <c r="C109" s="136">
        <v>685950</v>
      </c>
      <c r="D109" s="136">
        <v>316271</v>
      </c>
      <c r="E109" s="136">
        <v>369679</v>
      </c>
      <c r="F109" s="136">
        <v>0</v>
      </c>
      <c r="G109" s="136">
        <v>0</v>
      </c>
      <c r="H109" s="136">
        <v>0</v>
      </c>
      <c r="I109" s="136">
        <v>0</v>
      </c>
      <c r="J109" s="136">
        <v>0</v>
      </c>
      <c r="K109" s="136">
        <v>0</v>
      </c>
      <c r="L109" s="136">
        <v>0</v>
      </c>
      <c r="M109" s="136">
        <v>0</v>
      </c>
      <c r="N109" s="136">
        <v>0</v>
      </c>
      <c r="O109" s="295">
        <v>685950</v>
      </c>
      <c r="P109" s="295">
        <v>685950</v>
      </c>
    </row>
    <row r="110" spans="1:16" s="129" customFormat="1" ht="15.75">
      <c r="A110" s="113">
        <v>311</v>
      </c>
      <c r="B110" s="39" t="s">
        <v>11</v>
      </c>
      <c r="C110" s="136">
        <v>551950</v>
      </c>
      <c r="D110" s="136">
        <v>255871</v>
      </c>
      <c r="E110" s="136">
        <v>296079</v>
      </c>
      <c r="F110" s="136">
        <v>0</v>
      </c>
      <c r="G110" s="136">
        <v>0</v>
      </c>
      <c r="H110" s="136">
        <v>0</v>
      </c>
      <c r="I110" s="136">
        <v>0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283"/>
      <c r="P110" s="283"/>
    </row>
    <row r="111" spans="1:16" s="129" customFormat="1" ht="15.75">
      <c r="A111" s="105">
        <v>312</v>
      </c>
      <c r="B111" s="56" t="s">
        <v>6</v>
      </c>
      <c r="C111" s="136">
        <v>43500</v>
      </c>
      <c r="D111" s="136">
        <v>18400</v>
      </c>
      <c r="E111" s="136">
        <v>25100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0</v>
      </c>
      <c r="M111" s="281">
        <v>0</v>
      </c>
      <c r="N111" s="282">
        <v>0</v>
      </c>
      <c r="O111" s="283"/>
      <c r="P111" s="283"/>
    </row>
    <row r="112" spans="1:16" s="129" customFormat="1" ht="15.75">
      <c r="A112" s="113">
        <v>313</v>
      </c>
      <c r="B112" s="39" t="s">
        <v>12</v>
      </c>
      <c r="C112" s="136">
        <v>90500</v>
      </c>
      <c r="D112" s="136">
        <v>42000</v>
      </c>
      <c r="E112" s="136">
        <v>48500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36">
        <v>0</v>
      </c>
      <c r="O112" s="283"/>
      <c r="P112" s="283"/>
    </row>
    <row r="113" spans="1:16" s="129" customFormat="1" ht="15.75">
      <c r="A113" s="113">
        <v>32</v>
      </c>
      <c r="B113" s="39" t="s">
        <v>13</v>
      </c>
      <c r="C113" s="136">
        <v>34150</v>
      </c>
      <c r="D113" s="136">
        <v>15709</v>
      </c>
      <c r="E113" s="136">
        <v>18441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295">
        <v>34150</v>
      </c>
      <c r="P113" s="295">
        <v>34150</v>
      </c>
    </row>
    <row r="114" spans="1:16" s="129" customFormat="1" ht="15.75">
      <c r="A114" s="113">
        <v>321</v>
      </c>
      <c r="B114" s="39" t="s">
        <v>14</v>
      </c>
      <c r="C114" s="136">
        <v>33100</v>
      </c>
      <c r="D114" s="136">
        <v>15226</v>
      </c>
      <c r="E114" s="136">
        <v>17874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283"/>
      <c r="P114" s="283"/>
    </row>
    <row r="115" spans="1:16" s="129" customFormat="1" ht="15.75">
      <c r="A115" s="113">
        <v>322</v>
      </c>
      <c r="B115" s="39" t="s">
        <v>21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283">
        <v>0</v>
      </c>
      <c r="P115" s="283">
        <v>0</v>
      </c>
    </row>
    <row r="116" spans="1:16" s="129" customFormat="1" ht="15.75">
      <c r="A116" s="113">
        <v>323</v>
      </c>
      <c r="B116" s="39" t="s">
        <v>16</v>
      </c>
      <c r="C116" s="136">
        <v>1050</v>
      </c>
      <c r="D116" s="136">
        <v>483</v>
      </c>
      <c r="E116" s="136">
        <v>567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283">
        <v>0</v>
      </c>
      <c r="P116" s="283">
        <v>0</v>
      </c>
    </row>
    <row r="117" spans="1:16" s="129" customFormat="1" ht="15.75">
      <c r="A117" s="113">
        <v>324</v>
      </c>
      <c r="B117" s="39" t="s">
        <v>22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283">
        <v>0</v>
      </c>
      <c r="P117" s="283">
        <v>0</v>
      </c>
    </row>
    <row r="118" spans="1:16" s="129" customFormat="1" ht="15.75">
      <c r="A118" s="113">
        <v>329</v>
      </c>
      <c r="B118" s="39" t="s">
        <v>18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283">
        <v>0</v>
      </c>
      <c r="P118" s="283">
        <v>0</v>
      </c>
    </row>
    <row r="119" spans="1:16" s="129" customFormat="1" ht="15.75">
      <c r="A119" s="134"/>
      <c r="B119" s="294" t="s">
        <v>102</v>
      </c>
      <c r="C119" s="136">
        <f>SUM(D119:N119)</f>
        <v>720100</v>
      </c>
      <c r="D119" s="136">
        <f aca="true" t="shared" si="4" ref="D119:P119">SUM(D109,D113)</f>
        <v>331980</v>
      </c>
      <c r="E119" s="136">
        <f t="shared" si="4"/>
        <v>388120</v>
      </c>
      <c r="F119" s="136">
        <f t="shared" si="4"/>
        <v>0</v>
      </c>
      <c r="G119" s="136">
        <f t="shared" si="4"/>
        <v>0</v>
      </c>
      <c r="H119" s="136">
        <f t="shared" si="4"/>
        <v>0</v>
      </c>
      <c r="I119" s="136">
        <f t="shared" si="4"/>
        <v>0</v>
      </c>
      <c r="J119" s="136">
        <f t="shared" si="4"/>
        <v>0</v>
      </c>
      <c r="K119" s="136">
        <f t="shared" si="4"/>
        <v>0</v>
      </c>
      <c r="L119" s="136">
        <f t="shared" si="4"/>
        <v>0</v>
      </c>
      <c r="M119" s="136">
        <f t="shared" si="4"/>
        <v>0</v>
      </c>
      <c r="N119" s="136">
        <f t="shared" si="4"/>
        <v>0</v>
      </c>
      <c r="O119" s="295">
        <f t="shared" si="4"/>
        <v>720100</v>
      </c>
      <c r="P119" s="295">
        <f t="shared" si="4"/>
        <v>720100</v>
      </c>
    </row>
    <row r="120" spans="1:16" s="129" customFormat="1" ht="15">
      <c r="A120" s="134"/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373"/>
      <c r="N120" s="373"/>
      <c r="O120" s="382"/>
      <c r="P120" s="382"/>
    </row>
    <row r="121" spans="1:16" s="129" customFormat="1" ht="15" customHeight="1">
      <c r="A121" s="137"/>
      <c r="B121" s="138"/>
      <c r="C121" s="139"/>
      <c r="D121" s="140"/>
      <c r="E121" s="139"/>
      <c r="F121" s="139"/>
      <c r="G121" s="139"/>
      <c r="H121" s="139"/>
      <c r="I121" s="139"/>
      <c r="J121" s="139"/>
      <c r="K121" s="139"/>
      <c r="L121" s="139"/>
      <c r="M121" s="374"/>
      <c r="N121" s="374"/>
      <c r="O121" s="383"/>
      <c r="P121" s="383"/>
    </row>
    <row r="122" spans="1:16" s="123" customFormat="1" ht="25.5" customHeight="1">
      <c r="A122" s="141"/>
      <c r="B122" s="142" t="s">
        <v>55</v>
      </c>
      <c r="C122" s="143">
        <f>SUM(C36,C56,C82,C91,C101,C119)</f>
        <v>2051820</v>
      </c>
      <c r="D122" s="143">
        <f>D101+D82+D56+D36+D119</f>
        <v>776200</v>
      </c>
      <c r="E122" s="143">
        <f>E36+E82+E56+E101</f>
        <v>244000</v>
      </c>
      <c r="F122" s="143">
        <f>SUM(F56,F82,F101,F119)</f>
        <v>450000</v>
      </c>
      <c r="G122" s="143">
        <f>SUM(G36)</f>
        <v>8500</v>
      </c>
      <c r="H122" s="143">
        <f aca="true" t="shared" si="5" ref="H122:M122">H101+H82+H56+H36+H119</f>
        <v>30000</v>
      </c>
      <c r="I122" s="143">
        <f t="shared" si="5"/>
        <v>0</v>
      </c>
      <c r="J122" s="143">
        <f t="shared" si="5"/>
        <v>32000</v>
      </c>
      <c r="K122" s="143">
        <f t="shared" si="5"/>
        <v>8000</v>
      </c>
      <c r="L122" s="143">
        <f t="shared" si="5"/>
        <v>7000</v>
      </c>
      <c r="M122" s="143">
        <f t="shared" si="5"/>
        <v>65000</v>
      </c>
      <c r="N122" s="143">
        <f>N101+N82+N56+N36+N119+N91</f>
        <v>18000</v>
      </c>
      <c r="O122" s="143">
        <f>O101+O82+O56+O36+O119+O91</f>
        <v>2051820</v>
      </c>
      <c r="P122" s="143">
        <f>P101+P82+P56+P36+P119+P91</f>
        <v>2051820</v>
      </c>
    </row>
    <row r="123" s="126" customFormat="1" ht="14.25"/>
    <row r="124" s="126" customFormat="1" ht="14.25"/>
    <row r="125" s="126" customFormat="1" ht="14.25"/>
    <row r="126" spans="1:16" s="126" customFormat="1" ht="15.75">
      <c r="A126" s="324"/>
      <c r="B126" s="325"/>
      <c r="C126" s="325"/>
      <c r="D126" s="325" t="s">
        <v>131</v>
      </c>
      <c r="E126" s="326"/>
      <c r="F126" s="326"/>
      <c r="G126" s="326"/>
      <c r="H126" s="327"/>
      <c r="I126" s="327"/>
      <c r="J126" s="326"/>
      <c r="K126" s="327"/>
      <c r="L126" s="328"/>
      <c r="M126" s="328"/>
      <c r="N126" s="329"/>
      <c r="O126" s="330"/>
      <c r="P126" s="330"/>
    </row>
    <row r="127" spans="1:16" s="126" customFormat="1" ht="15.75">
      <c r="A127" s="111"/>
      <c r="B127" s="112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8"/>
      <c r="N127" s="8"/>
      <c r="O127" s="8"/>
      <c r="P127" s="8"/>
    </row>
    <row r="128" spans="1:16" s="126" customFormat="1" ht="18.75">
      <c r="A128" s="52"/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2"/>
      <c r="N128" s="2"/>
      <c r="O128" s="2"/>
      <c r="P128" s="2"/>
    </row>
    <row r="129" spans="1:16" s="126" customFormat="1" ht="63">
      <c r="A129" s="331" t="s">
        <v>7</v>
      </c>
      <c r="B129" s="331" t="s">
        <v>3</v>
      </c>
      <c r="C129" s="332" t="s">
        <v>132</v>
      </c>
      <c r="D129" s="333" t="s">
        <v>46</v>
      </c>
      <c r="E129" s="334" t="s">
        <v>133</v>
      </c>
      <c r="F129" s="335" t="s">
        <v>62</v>
      </c>
      <c r="G129" s="332" t="s">
        <v>134</v>
      </c>
      <c r="H129" s="332" t="s">
        <v>44</v>
      </c>
      <c r="I129" s="332"/>
      <c r="J129" s="336" t="s">
        <v>43</v>
      </c>
      <c r="K129" s="332" t="s">
        <v>1</v>
      </c>
      <c r="L129" s="332" t="s">
        <v>56</v>
      </c>
      <c r="M129" s="335" t="s">
        <v>64</v>
      </c>
      <c r="N129" s="337" t="s">
        <v>69</v>
      </c>
      <c r="O129" s="332" t="s">
        <v>135</v>
      </c>
      <c r="P129" s="332" t="s">
        <v>136</v>
      </c>
    </row>
    <row r="130" spans="1:16" s="126" customFormat="1" ht="15.75">
      <c r="A130" s="113">
        <v>31</v>
      </c>
      <c r="B130" s="39" t="s">
        <v>20</v>
      </c>
      <c r="C130" s="39">
        <f>SUM(C131:C133)</f>
        <v>5029092</v>
      </c>
      <c r="D130" s="39">
        <v>0</v>
      </c>
      <c r="E130" s="39">
        <v>5029092</v>
      </c>
      <c r="F130" s="39">
        <v>0</v>
      </c>
      <c r="G130" s="39"/>
      <c r="H130" s="39"/>
      <c r="I130" s="39"/>
      <c r="J130" s="39">
        <v>0</v>
      </c>
      <c r="K130" s="39">
        <v>0</v>
      </c>
      <c r="L130" s="39">
        <v>0</v>
      </c>
      <c r="M130" s="39">
        <v>0</v>
      </c>
      <c r="N130" s="338">
        <v>0</v>
      </c>
      <c r="O130" s="39">
        <v>5029092</v>
      </c>
      <c r="P130" s="39">
        <v>5029092</v>
      </c>
    </row>
    <row r="131" spans="1:16" s="126" customFormat="1" ht="15.75">
      <c r="A131" s="113">
        <v>311</v>
      </c>
      <c r="B131" s="39" t="s">
        <v>11</v>
      </c>
      <c r="C131" s="39">
        <v>4188282</v>
      </c>
      <c r="D131" s="39">
        <v>0</v>
      </c>
      <c r="E131" s="39">
        <v>4188282</v>
      </c>
      <c r="F131" s="39">
        <v>0</v>
      </c>
      <c r="G131" s="39"/>
      <c r="H131" s="39"/>
      <c r="I131" s="39"/>
      <c r="J131" s="39">
        <v>0</v>
      </c>
      <c r="K131" s="39">
        <v>0</v>
      </c>
      <c r="L131" s="39">
        <v>0</v>
      </c>
      <c r="M131" s="39">
        <v>0</v>
      </c>
      <c r="N131" s="338">
        <v>0</v>
      </c>
      <c r="O131" s="44"/>
      <c r="P131" s="44"/>
    </row>
    <row r="132" spans="1:16" s="126" customFormat="1" ht="15.75">
      <c r="A132" s="306">
        <v>312</v>
      </c>
      <c r="B132" s="339" t="s">
        <v>6</v>
      </c>
      <c r="C132" s="115">
        <v>200000</v>
      </c>
      <c r="D132" s="39">
        <v>0</v>
      </c>
      <c r="E132" s="115">
        <v>200000</v>
      </c>
      <c r="F132" s="114"/>
      <c r="G132" s="114"/>
      <c r="H132" s="114"/>
      <c r="I132" s="114"/>
      <c r="J132" s="114"/>
      <c r="K132" s="114"/>
      <c r="L132" s="114"/>
      <c r="M132" s="40"/>
      <c r="N132" s="340"/>
      <c r="O132" s="341"/>
      <c r="P132" s="341"/>
    </row>
    <row r="133" spans="1:16" s="126" customFormat="1" ht="15.75">
      <c r="A133" s="113">
        <v>313</v>
      </c>
      <c r="B133" s="39" t="s">
        <v>12</v>
      </c>
      <c r="C133" s="39">
        <v>640810</v>
      </c>
      <c r="D133" s="39">
        <v>0</v>
      </c>
      <c r="E133" s="39">
        <v>640810</v>
      </c>
      <c r="F133" s="39">
        <v>0</v>
      </c>
      <c r="G133" s="39"/>
      <c r="H133" s="39"/>
      <c r="I133" s="39"/>
      <c r="J133" s="39">
        <v>0</v>
      </c>
      <c r="K133" s="39"/>
      <c r="L133" s="39">
        <v>0</v>
      </c>
      <c r="M133" s="39"/>
      <c r="N133" s="338"/>
      <c r="O133" s="39"/>
      <c r="P133" s="39"/>
    </row>
    <row r="134" spans="1:16" s="126" customFormat="1" ht="15.75">
      <c r="A134" s="113">
        <v>32</v>
      </c>
      <c r="B134" s="39" t="s">
        <v>13</v>
      </c>
      <c r="C134" s="39">
        <f>SUM(C135:C136)</f>
        <v>226800</v>
      </c>
      <c r="D134" s="39">
        <v>0</v>
      </c>
      <c r="E134" s="39">
        <f>SUM(E135:E136)</f>
        <v>226800</v>
      </c>
      <c r="F134" s="39"/>
      <c r="G134" s="39"/>
      <c r="H134" s="39"/>
      <c r="I134" s="39"/>
      <c r="J134" s="39"/>
      <c r="K134" s="39"/>
      <c r="L134" s="39"/>
      <c r="M134" s="39"/>
      <c r="N134" s="338"/>
      <c r="O134" s="39">
        <v>226800</v>
      </c>
      <c r="P134" s="39">
        <v>226800</v>
      </c>
    </row>
    <row r="135" spans="1:16" s="126" customFormat="1" ht="15.75">
      <c r="A135" s="113">
        <v>321</v>
      </c>
      <c r="B135" s="39" t="s">
        <v>14</v>
      </c>
      <c r="C135" s="39">
        <v>204000</v>
      </c>
      <c r="D135" s="39">
        <v>0</v>
      </c>
      <c r="E135" s="39">
        <v>204000</v>
      </c>
      <c r="F135" s="39"/>
      <c r="G135" s="39"/>
      <c r="H135" s="39"/>
      <c r="I135" s="39"/>
      <c r="J135" s="39"/>
      <c r="K135" s="39"/>
      <c r="L135" s="39"/>
      <c r="M135" s="39"/>
      <c r="N135" s="338"/>
      <c r="O135" s="44"/>
      <c r="P135" s="44"/>
    </row>
    <row r="136" spans="1:16" s="126" customFormat="1" ht="15.75">
      <c r="A136" s="113">
        <v>329</v>
      </c>
      <c r="B136" s="56" t="s">
        <v>18</v>
      </c>
      <c r="C136" s="39">
        <v>22800</v>
      </c>
      <c r="D136" s="39"/>
      <c r="E136" s="39">
        <v>22800</v>
      </c>
      <c r="F136" s="39"/>
      <c r="G136" s="39"/>
      <c r="H136" s="39"/>
      <c r="I136" s="39"/>
      <c r="J136" s="39"/>
      <c r="K136" s="39"/>
      <c r="L136" s="39"/>
      <c r="M136" s="39"/>
      <c r="N136" s="338"/>
      <c r="O136" s="44"/>
      <c r="P136" s="44"/>
    </row>
    <row r="137" spans="1:16" s="126" customFormat="1" ht="15.75">
      <c r="A137" s="141"/>
      <c r="B137" s="142" t="s">
        <v>55</v>
      </c>
      <c r="C137" s="143">
        <f>SUM(C130,C134)</f>
        <v>5255892</v>
      </c>
      <c r="D137" s="39">
        <v>0</v>
      </c>
      <c r="E137" s="143">
        <f>SUM(E130,E134)</f>
        <v>5255892</v>
      </c>
      <c r="F137" s="143"/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342">
        <v>0</v>
      </c>
      <c r="O137" s="343">
        <v>5255892</v>
      </c>
      <c r="P137" s="343">
        <v>5255892</v>
      </c>
    </row>
    <row r="138" spans="1:16" s="126" customFormat="1" ht="15.75">
      <c r="A138" s="381"/>
      <c r="B138" s="381"/>
      <c r="C138" s="16"/>
      <c r="D138" s="23"/>
      <c r="E138" s="18"/>
      <c r="F138" s="18"/>
      <c r="G138" s="18"/>
      <c r="H138" s="18"/>
      <c r="I138" s="18"/>
      <c r="J138" s="18"/>
      <c r="K138" s="18"/>
      <c r="L138" s="19"/>
      <c r="M138" s="24"/>
      <c r="N138" s="19"/>
      <c r="O138" s="24"/>
      <c r="P138" s="24"/>
    </row>
    <row r="139" spans="1:16" s="126" customFormat="1" ht="15.75">
      <c r="A139" s="21"/>
      <c r="B139" s="21"/>
      <c r="C139" s="16"/>
      <c r="D139" s="23"/>
      <c r="E139" s="18"/>
      <c r="F139" s="18"/>
      <c r="G139" s="18"/>
      <c r="H139" s="18"/>
      <c r="I139" s="18"/>
      <c r="J139" s="18"/>
      <c r="K139" s="18"/>
      <c r="L139" s="19"/>
      <c r="M139" s="24"/>
      <c r="N139" s="19"/>
      <c r="O139" s="24"/>
      <c r="P139" s="24"/>
    </row>
    <row r="140" spans="1:16" s="126" customFormat="1" ht="15.75">
      <c r="A140" s="21"/>
      <c r="B140" s="21"/>
      <c r="C140" s="16"/>
      <c r="D140" s="23"/>
      <c r="E140" s="18" t="s">
        <v>137</v>
      </c>
      <c r="F140" s="18" t="s">
        <v>95</v>
      </c>
      <c r="G140" s="18"/>
      <c r="H140" s="18"/>
      <c r="I140" s="18"/>
      <c r="J140" s="18"/>
      <c r="K140" s="18"/>
      <c r="L140" s="19"/>
      <c r="M140" s="24"/>
      <c r="N140" s="19"/>
      <c r="O140" s="24"/>
      <c r="P140" s="24"/>
    </row>
    <row r="141" spans="1:16" s="126" customFormat="1" ht="15.75">
      <c r="A141" s="21"/>
      <c r="B141" s="21"/>
      <c r="C141" s="16"/>
      <c r="D141" s="23"/>
      <c r="E141" s="18"/>
      <c r="F141" s="18"/>
      <c r="G141" s="18"/>
      <c r="H141" s="18"/>
      <c r="I141" s="18"/>
      <c r="J141" s="18"/>
      <c r="K141" s="18"/>
      <c r="L141" s="19"/>
      <c r="M141" s="24"/>
      <c r="N141" s="19"/>
      <c r="O141" s="24"/>
      <c r="P141" s="24"/>
    </row>
    <row r="142" spans="1:16" s="126" customFormat="1" ht="63">
      <c r="A142" s="331" t="s">
        <v>7</v>
      </c>
      <c r="B142" s="331" t="s">
        <v>3</v>
      </c>
      <c r="C142" s="332" t="s">
        <v>132</v>
      </c>
      <c r="D142" s="333" t="s">
        <v>46</v>
      </c>
      <c r="E142" s="334" t="s">
        <v>133</v>
      </c>
      <c r="F142" s="335" t="s">
        <v>62</v>
      </c>
      <c r="G142" s="332" t="s">
        <v>134</v>
      </c>
      <c r="H142" s="332" t="s">
        <v>44</v>
      </c>
      <c r="I142" s="341"/>
      <c r="J142" s="336" t="s">
        <v>43</v>
      </c>
      <c r="K142" s="332" t="s">
        <v>1</v>
      </c>
      <c r="L142" s="332" t="s">
        <v>56</v>
      </c>
      <c r="M142" s="335" t="s">
        <v>64</v>
      </c>
      <c r="N142" s="337" t="s">
        <v>69</v>
      </c>
      <c r="O142" s="332" t="s">
        <v>135</v>
      </c>
      <c r="P142" s="332" t="s">
        <v>136</v>
      </c>
    </row>
    <row r="143" spans="1:16" s="126" customFormat="1" ht="15.75">
      <c r="A143" s="344">
        <v>32</v>
      </c>
      <c r="B143" s="39" t="s">
        <v>13</v>
      </c>
      <c r="C143" s="115">
        <v>601000</v>
      </c>
      <c r="D143" s="268">
        <v>601000</v>
      </c>
      <c r="E143" s="50"/>
      <c r="F143" s="50"/>
      <c r="G143" s="50"/>
      <c r="H143" s="40"/>
      <c r="I143" s="40"/>
      <c r="J143" s="40"/>
      <c r="K143" s="40"/>
      <c r="L143" s="40"/>
      <c r="M143" s="40"/>
      <c r="N143" s="340"/>
      <c r="O143" s="341">
        <v>2838000</v>
      </c>
      <c r="P143" s="341">
        <v>2838000</v>
      </c>
    </row>
    <row r="144" spans="1:16" s="126" customFormat="1" ht="15.75">
      <c r="A144" s="85">
        <v>323</v>
      </c>
      <c r="B144" s="91" t="s">
        <v>16</v>
      </c>
      <c r="C144" s="87">
        <v>601000</v>
      </c>
      <c r="D144" s="90">
        <v>601000</v>
      </c>
      <c r="E144" s="90">
        <f>SUM(E145:E146)</f>
        <v>0</v>
      </c>
      <c r="F144" s="90">
        <f>SUM(F145:F146)</f>
        <v>0</v>
      </c>
      <c r="G144" s="90">
        <f>SUM(G145:G146)</f>
        <v>0</v>
      </c>
      <c r="H144" s="90">
        <f>SUM(H145:H146)</f>
        <v>0</v>
      </c>
      <c r="I144" s="90"/>
      <c r="J144" s="90">
        <f>SUM(J145:J146)</f>
        <v>0</v>
      </c>
      <c r="K144" s="90">
        <f>SUM(K145:K146)</f>
        <v>0</v>
      </c>
      <c r="L144" s="90">
        <f>SUM(L145:L146)</f>
        <v>0</v>
      </c>
      <c r="M144" s="90">
        <f>SUM(M145:M146)</f>
        <v>0</v>
      </c>
      <c r="N144" s="345">
        <f>SUM(N145:N146)</f>
        <v>0</v>
      </c>
      <c r="O144" s="159">
        <v>2838000</v>
      </c>
      <c r="P144" s="159">
        <v>2838000</v>
      </c>
    </row>
    <row r="145" spans="1:16" s="126" customFormat="1" ht="15.75">
      <c r="A145" s="120"/>
      <c r="B145" s="110" t="s">
        <v>8</v>
      </c>
      <c r="C145" s="56">
        <v>601000</v>
      </c>
      <c r="D145" s="56">
        <v>601000</v>
      </c>
      <c r="E145" s="56"/>
      <c r="F145" s="56"/>
      <c r="G145" s="56"/>
      <c r="H145" s="56"/>
      <c r="I145" s="56"/>
      <c r="J145" s="56"/>
      <c r="K145" s="56"/>
      <c r="L145" s="56"/>
      <c r="M145" s="56"/>
      <c r="N145" s="338"/>
      <c r="O145" s="39">
        <v>2838000</v>
      </c>
      <c r="P145" s="39">
        <v>2838000</v>
      </c>
    </row>
    <row r="146" s="7" customFormat="1" ht="15.75"/>
    <row r="147" spans="1:14" s="7" customFormat="1" ht="15.75">
      <c r="A147" s="35" t="s">
        <v>98</v>
      </c>
      <c r="B147" s="323" t="s">
        <v>127</v>
      </c>
      <c r="C147" s="16"/>
      <c r="D147" s="23"/>
      <c r="E147" s="18"/>
      <c r="F147" s="18"/>
      <c r="G147" s="18"/>
      <c r="H147" s="18"/>
      <c r="I147" s="18"/>
      <c r="J147" s="18"/>
      <c r="K147" s="18"/>
      <c r="L147" s="19"/>
      <c r="M147" s="24"/>
      <c r="N147" s="19"/>
    </row>
    <row r="148" spans="1:16" s="19" customFormat="1" ht="15.75">
      <c r="A148" s="35" t="s">
        <v>99</v>
      </c>
      <c r="B148" s="323" t="s">
        <v>114</v>
      </c>
      <c r="C148" s="22"/>
      <c r="D148" s="23"/>
      <c r="E148" s="29"/>
      <c r="F148" s="29"/>
      <c r="G148" s="29"/>
      <c r="H148" s="24"/>
      <c r="I148" s="24"/>
      <c r="J148" s="24"/>
      <c r="K148" s="24"/>
      <c r="L148" s="7"/>
      <c r="M148" s="24"/>
      <c r="N148" s="7"/>
      <c r="O148" s="7"/>
      <c r="P148" s="7"/>
    </row>
    <row r="149" spans="1:16" s="19" customFormat="1" ht="15.75">
      <c r="A149" s="21"/>
      <c r="B149" s="21"/>
      <c r="C149" s="22"/>
      <c r="D149" s="23"/>
      <c r="E149" s="29"/>
      <c r="F149" s="29"/>
      <c r="G149" s="29"/>
      <c r="H149" s="24"/>
      <c r="I149" s="24"/>
      <c r="J149" s="24"/>
      <c r="K149" s="24"/>
      <c r="L149" s="7"/>
      <c r="M149" s="24"/>
      <c r="N149" s="7"/>
      <c r="O149" s="7"/>
      <c r="P149" s="7"/>
    </row>
    <row r="150" spans="1:16" s="19" customFormat="1" ht="15.75">
      <c r="A150" s="21"/>
      <c r="B150" s="21"/>
      <c r="C150" s="22"/>
      <c r="D150" s="23"/>
      <c r="E150" s="29"/>
      <c r="F150" s="29"/>
      <c r="G150" s="29"/>
      <c r="H150" s="24"/>
      <c r="I150" s="24"/>
      <c r="J150" s="24"/>
      <c r="K150" s="24"/>
      <c r="L150" s="7"/>
      <c r="M150" s="24"/>
      <c r="N150" s="7"/>
      <c r="O150" s="7"/>
      <c r="P150" s="7"/>
    </row>
    <row r="151" spans="1:16" s="19" customFormat="1" ht="15.75">
      <c r="A151" s="21" t="s">
        <v>70</v>
      </c>
      <c r="B151" s="323"/>
      <c r="C151" s="22"/>
      <c r="D151" s="23"/>
      <c r="E151" s="29"/>
      <c r="F151" s="29"/>
      <c r="G151" s="29"/>
      <c r="H151" s="24"/>
      <c r="I151" s="24"/>
      <c r="J151" s="24"/>
      <c r="K151" s="24"/>
      <c r="L151" s="7"/>
      <c r="M151" s="24" t="s">
        <v>71</v>
      </c>
      <c r="O151" s="7"/>
      <c r="P151" s="7"/>
    </row>
    <row r="152" spans="1:16" s="19" customFormat="1" ht="15.75">
      <c r="A152" s="21" t="s">
        <v>96</v>
      </c>
      <c r="B152" s="21"/>
      <c r="C152" s="22"/>
      <c r="D152" s="23"/>
      <c r="E152" s="29"/>
      <c r="F152" s="29"/>
      <c r="G152" s="29"/>
      <c r="H152" s="24"/>
      <c r="I152" s="24"/>
      <c r="J152" s="24"/>
      <c r="K152" s="24"/>
      <c r="L152" s="7"/>
      <c r="M152" s="24" t="s">
        <v>72</v>
      </c>
      <c r="N152" s="7"/>
      <c r="O152" s="7"/>
      <c r="P152" s="7"/>
    </row>
    <row r="153" spans="1:16" s="19" customFormat="1" ht="15.75">
      <c r="A153" s="21"/>
      <c r="B153" s="21"/>
      <c r="C153" s="22"/>
      <c r="D153" s="23"/>
      <c r="E153" s="29"/>
      <c r="F153" s="29"/>
      <c r="G153" s="29"/>
      <c r="H153" s="24"/>
      <c r="I153" s="24"/>
      <c r="J153" s="24"/>
      <c r="K153" s="24"/>
      <c r="L153" s="7"/>
      <c r="M153" s="24"/>
      <c r="N153" s="7"/>
      <c r="O153" s="7"/>
      <c r="P153" s="7"/>
    </row>
    <row r="154" spans="1:16" s="19" customFormat="1" ht="15.75">
      <c r="A154" s="21"/>
      <c r="B154" s="21"/>
      <c r="C154" s="22"/>
      <c r="D154" s="23"/>
      <c r="E154" s="29"/>
      <c r="F154" s="29"/>
      <c r="G154" s="29"/>
      <c r="H154" s="24"/>
      <c r="I154" s="24"/>
      <c r="J154" s="24"/>
      <c r="K154" s="24"/>
      <c r="L154" s="7"/>
      <c r="M154" s="24"/>
      <c r="N154" s="7"/>
      <c r="O154" s="7"/>
      <c r="P154" s="7"/>
    </row>
    <row r="155" spans="1:16" s="19" customFormat="1" ht="15.75">
      <c r="A155" s="35"/>
      <c r="B155" s="35"/>
      <c r="C155" s="22"/>
      <c r="D155" s="23"/>
      <c r="E155" s="29"/>
      <c r="F155" s="29"/>
      <c r="G155" s="29"/>
      <c r="H155" s="24"/>
      <c r="I155" s="24"/>
      <c r="J155" s="24"/>
      <c r="K155" s="24"/>
      <c r="L155" s="7"/>
      <c r="M155" s="24"/>
      <c r="N155" s="7"/>
      <c r="O155" s="7"/>
      <c r="P155" s="7"/>
    </row>
    <row r="156" spans="1:16" s="19" customFormat="1" ht="15.75">
      <c r="A156" s="35"/>
      <c r="B156" s="35"/>
      <c r="C156" s="22"/>
      <c r="D156" s="23"/>
      <c r="E156" s="29"/>
      <c r="F156" s="29"/>
      <c r="G156" s="29"/>
      <c r="H156" s="24"/>
      <c r="I156" s="24"/>
      <c r="J156" s="24"/>
      <c r="K156" s="24"/>
      <c r="L156" s="7"/>
      <c r="M156" s="24"/>
      <c r="N156" s="7"/>
      <c r="O156" s="7"/>
      <c r="P156" s="7"/>
    </row>
    <row r="157" spans="1:12" s="7" customFormat="1" ht="15.75">
      <c r="A157" s="25"/>
      <c r="B157" s="21"/>
      <c r="C157" s="22"/>
      <c r="D157" s="23"/>
      <c r="E157" s="29"/>
      <c r="F157" s="29"/>
      <c r="G157" s="29"/>
      <c r="H157" s="24"/>
      <c r="I157" s="24"/>
      <c r="J157" s="24"/>
      <c r="K157" s="24"/>
      <c r="L157" s="24"/>
    </row>
    <row r="158" spans="1:12" s="7" customFormat="1" ht="15.75">
      <c r="A158" s="25"/>
      <c r="B158" s="26"/>
      <c r="C158" s="22"/>
      <c r="D158" s="23"/>
      <c r="E158" s="29"/>
      <c r="F158" s="29"/>
      <c r="G158" s="29"/>
      <c r="H158" s="24"/>
      <c r="I158" s="24"/>
      <c r="J158" s="24"/>
      <c r="K158" s="24"/>
      <c r="L158" s="24"/>
    </row>
    <row r="159" spans="1:12" s="7" customFormat="1" ht="15.75">
      <c r="A159" s="25"/>
      <c r="B159" s="26"/>
      <c r="C159" s="22"/>
      <c r="D159" s="22"/>
      <c r="E159" s="18"/>
      <c r="F159" s="18"/>
      <c r="G159" s="18"/>
      <c r="H159" s="18"/>
      <c r="I159" s="18"/>
      <c r="J159" s="18"/>
      <c r="K159" s="18"/>
      <c r="L159" s="18"/>
    </row>
    <row r="160" spans="1:12" s="7" customFormat="1" ht="15.75">
      <c r="A160" s="25"/>
      <c r="B160" s="26"/>
      <c r="C160" s="22"/>
      <c r="D160" s="22"/>
      <c r="E160" s="18"/>
      <c r="F160" s="18"/>
      <c r="G160" s="18"/>
      <c r="H160" s="18"/>
      <c r="I160" s="18"/>
      <c r="J160" s="18"/>
      <c r="K160" s="18"/>
      <c r="L160" s="18"/>
    </row>
    <row r="161" spans="1:12" s="7" customFormat="1" ht="15.75">
      <c r="A161" s="25"/>
      <c r="B161" s="26"/>
      <c r="C161" s="22"/>
      <c r="D161" s="23"/>
      <c r="E161" s="24"/>
      <c r="F161" s="24"/>
      <c r="G161" s="24"/>
      <c r="H161" s="24"/>
      <c r="I161" s="24"/>
      <c r="J161" s="24"/>
      <c r="K161" s="24"/>
      <c r="L161" s="24"/>
    </row>
    <row r="162" spans="1:12" s="19" customFormat="1" ht="15.75">
      <c r="A162" s="14"/>
      <c r="B162" s="15"/>
      <c r="C162" s="16"/>
      <c r="D162" s="23"/>
      <c r="E162" s="18"/>
      <c r="F162" s="18"/>
      <c r="G162" s="18"/>
      <c r="H162" s="18"/>
      <c r="I162" s="18"/>
      <c r="J162" s="18"/>
      <c r="K162" s="18"/>
      <c r="L162" s="18"/>
    </row>
    <row r="163" spans="1:12" s="34" customFormat="1" ht="15.75" customHeight="1">
      <c r="A163" s="30"/>
      <c r="B163" s="31"/>
      <c r="C163" s="22"/>
      <c r="D163" s="32"/>
      <c r="E163" s="33"/>
      <c r="F163" s="33"/>
      <c r="G163" s="33"/>
      <c r="H163" s="33"/>
      <c r="I163" s="33"/>
      <c r="J163" s="33"/>
      <c r="K163" s="33"/>
      <c r="L163" s="33"/>
    </row>
    <row r="164" spans="1:12" s="19" customFormat="1" ht="15.75" customHeight="1">
      <c r="A164" s="25"/>
      <c r="B164" s="21"/>
      <c r="C164" s="22"/>
      <c r="D164" s="23"/>
      <c r="E164" s="18"/>
      <c r="F164" s="18"/>
      <c r="G164" s="18"/>
      <c r="H164" s="18"/>
      <c r="I164" s="18"/>
      <c r="J164" s="18"/>
      <c r="K164" s="18"/>
      <c r="L164" s="18"/>
    </row>
    <row r="165" spans="1:12" s="7" customFormat="1" ht="15.75">
      <c r="A165" s="25"/>
      <c r="B165" s="26"/>
      <c r="C165" s="22"/>
      <c r="D165" s="23"/>
      <c r="E165" s="24"/>
      <c r="F165" s="24"/>
      <c r="G165" s="24"/>
      <c r="H165" s="24"/>
      <c r="I165" s="24"/>
      <c r="J165" s="24"/>
      <c r="K165" s="24"/>
      <c r="L165" s="24"/>
    </row>
    <row r="166" spans="1:12" s="7" customFormat="1" ht="15.75">
      <c r="A166" s="20"/>
      <c r="B166" s="21"/>
      <c r="C166" s="22"/>
      <c r="D166" s="23"/>
      <c r="E166" s="24"/>
      <c r="F166" s="24"/>
      <c r="G166" s="24"/>
      <c r="H166" s="24"/>
      <c r="I166" s="24"/>
      <c r="J166" s="24"/>
      <c r="K166" s="24"/>
      <c r="L166" s="24"/>
    </row>
    <row r="167" spans="1:12" s="7" customFormat="1" ht="15.75">
      <c r="A167" s="25"/>
      <c r="B167" s="26"/>
      <c r="C167" s="22"/>
      <c r="D167" s="23"/>
      <c r="E167" s="24"/>
      <c r="F167" s="24"/>
      <c r="G167" s="24"/>
      <c r="H167" s="24"/>
      <c r="I167" s="24"/>
      <c r="J167" s="24"/>
      <c r="K167" s="24"/>
      <c r="L167" s="24"/>
    </row>
    <row r="168" spans="1:12" s="7" customFormat="1" ht="15.75">
      <c r="A168" s="25"/>
      <c r="B168" s="27"/>
      <c r="C168" s="22"/>
      <c r="D168" s="23"/>
      <c r="E168" s="24"/>
      <c r="F168" s="24"/>
      <c r="G168" s="24"/>
      <c r="H168" s="24"/>
      <c r="I168" s="24"/>
      <c r="J168" s="24"/>
      <c r="K168" s="24"/>
      <c r="L168" s="24"/>
    </row>
    <row r="169" spans="1:12" s="7" customFormat="1" ht="15.75">
      <c r="A169" s="25"/>
      <c r="B169" s="27"/>
      <c r="C169" s="22"/>
      <c r="D169" s="23"/>
      <c r="E169" s="24"/>
      <c r="F169" s="24"/>
      <c r="G169" s="24"/>
      <c r="H169" s="24"/>
      <c r="I169" s="24"/>
      <c r="J169" s="24"/>
      <c r="K169" s="24"/>
      <c r="L169" s="24"/>
    </row>
    <row r="170" spans="1:12" s="19" customFormat="1" ht="15.75">
      <c r="A170" s="25"/>
      <c r="B170" s="27"/>
      <c r="C170" s="22"/>
      <c r="D170" s="23"/>
      <c r="E170" s="17"/>
      <c r="F170" s="17"/>
      <c r="G170" s="17"/>
      <c r="H170" s="18"/>
      <c r="I170" s="18"/>
      <c r="J170" s="18"/>
      <c r="K170" s="18"/>
      <c r="L170" s="18"/>
    </row>
    <row r="171" spans="1:12" s="7" customFormat="1" ht="15.75">
      <c r="A171" s="25"/>
      <c r="B171" s="21"/>
      <c r="C171" s="22"/>
      <c r="D171" s="23"/>
      <c r="E171" s="29"/>
      <c r="F171" s="29"/>
      <c r="G171" s="29"/>
      <c r="H171" s="24"/>
      <c r="I171" s="24"/>
      <c r="J171" s="24"/>
      <c r="K171" s="24"/>
      <c r="L171" s="24"/>
    </row>
    <row r="172" spans="1:12" s="19" customFormat="1" ht="14.25" customHeight="1">
      <c r="A172" s="14"/>
      <c r="B172" s="35"/>
      <c r="C172" s="16"/>
      <c r="D172" s="23"/>
      <c r="E172" s="17"/>
      <c r="F172" s="17"/>
      <c r="G172" s="17"/>
      <c r="H172" s="18"/>
      <c r="I172" s="18"/>
      <c r="J172" s="18"/>
      <c r="K172" s="18"/>
      <c r="L172" s="18"/>
    </row>
    <row r="173" spans="1:12" s="7" customFormat="1" ht="15.75">
      <c r="A173" s="25"/>
      <c r="B173" s="26"/>
      <c r="C173" s="16"/>
      <c r="D173" s="23"/>
      <c r="E173" s="29"/>
      <c r="F173" s="29"/>
      <c r="G173" s="29"/>
      <c r="H173" s="24"/>
      <c r="I173" s="24"/>
      <c r="J173" s="24"/>
      <c r="K173" s="24"/>
      <c r="L173" s="24"/>
    </row>
    <row r="174" spans="1:12" s="19" customFormat="1" ht="15.75">
      <c r="A174" s="14"/>
      <c r="B174" s="15"/>
      <c r="C174" s="16"/>
      <c r="D174" s="23"/>
      <c r="E174" s="17"/>
      <c r="F174" s="17"/>
      <c r="G174" s="17"/>
      <c r="H174" s="18"/>
      <c r="I174" s="18"/>
      <c r="J174" s="18"/>
      <c r="K174" s="18"/>
      <c r="L174" s="18"/>
    </row>
    <row r="175" spans="1:12" s="7" customFormat="1" ht="15.75">
      <c r="A175" s="25"/>
      <c r="B175" s="26"/>
      <c r="C175" s="22"/>
      <c r="D175" s="22"/>
      <c r="E175" s="18"/>
      <c r="F175" s="18"/>
      <c r="G175" s="18"/>
      <c r="H175" s="18"/>
      <c r="I175" s="18"/>
      <c r="J175" s="18"/>
      <c r="K175" s="18"/>
      <c r="L175" s="18"/>
    </row>
    <row r="176" spans="1:12" s="7" customFormat="1" ht="16.5" customHeight="1">
      <c r="A176" s="25"/>
      <c r="B176" s="26"/>
      <c r="C176" s="22"/>
      <c r="D176" s="23"/>
      <c r="E176" s="24"/>
      <c r="F176" s="24"/>
      <c r="G176" s="24"/>
      <c r="H176" s="24"/>
      <c r="I176" s="24"/>
      <c r="J176" s="24"/>
      <c r="K176" s="24"/>
      <c r="L176" s="24"/>
    </row>
    <row r="177" spans="1:12" s="7" customFormat="1" ht="16.5" customHeight="1">
      <c r="A177" s="25"/>
      <c r="B177" s="26"/>
      <c r="C177" s="22"/>
      <c r="D177" s="23"/>
      <c r="E177" s="24"/>
      <c r="F177" s="24"/>
      <c r="G177" s="24"/>
      <c r="H177" s="24"/>
      <c r="I177" s="24"/>
      <c r="J177" s="24"/>
      <c r="K177" s="24"/>
      <c r="L177" s="24"/>
    </row>
    <row r="178" spans="1:12" s="7" customFormat="1" ht="16.5" customHeight="1">
      <c r="A178" s="25"/>
      <c r="B178" s="26"/>
      <c r="C178" s="22"/>
      <c r="D178" s="23"/>
      <c r="E178" s="18"/>
      <c r="F178" s="18"/>
      <c r="G178" s="18"/>
      <c r="H178" s="18"/>
      <c r="I178" s="18"/>
      <c r="J178" s="18"/>
      <c r="K178" s="18"/>
      <c r="L178" s="18"/>
    </row>
    <row r="179" spans="1:12" s="34" customFormat="1" ht="16.5" customHeight="1">
      <c r="A179" s="30"/>
      <c r="B179" s="31"/>
      <c r="C179" s="22"/>
      <c r="D179" s="32"/>
      <c r="E179" s="33"/>
      <c r="F179" s="33"/>
      <c r="G179" s="33"/>
      <c r="H179" s="33"/>
      <c r="I179" s="33"/>
      <c r="J179" s="33"/>
      <c r="K179" s="33"/>
      <c r="L179" s="33"/>
    </row>
    <row r="180" spans="1:12" s="19" customFormat="1" ht="16.5" customHeight="1">
      <c r="A180" s="25"/>
      <c r="B180" s="36"/>
      <c r="C180" s="22"/>
      <c r="D180" s="23"/>
      <c r="E180" s="18"/>
      <c r="F180" s="18"/>
      <c r="G180" s="18"/>
      <c r="H180" s="18"/>
      <c r="I180" s="18"/>
      <c r="J180" s="18"/>
      <c r="K180" s="18"/>
      <c r="L180" s="18"/>
    </row>
    <row r="181" spans="1:12" s="19" customFormat="1" ht="16.5" customHeight="1">
      <c r="A181" s="14"/>
      <c r="B181" s="37"/>
      <c r="C181" s="16"/>
      <c r="D181" s="23"/>
      <c r="E181" s="18"/>
      <c r="F181" s="18"/>
      <c r="G181" s="18"/>
      <c r="H181" s="18"/>
      <c r="I181" s="18"/>
      <c r="J181" s="18"/>
      <c r="K181" s="18"/>
      <c r="L181" s="18"/>
    </row>
    <row r="182" spans="1:12" s="19" customFormat="1" ht="16.5" customHeight="1">
      <c r="A182" s="38"/>
      <c r="B182" s="35"/>
      <c r="C182" s="16"/>
      <c r="D182" s="23"/>
      <c r="E182" s="18"/>
      <c r="F182" s="18"/>
      <c r="G182" s="18"/>
      <c r="H182" s="18"/>
      <c r="I182" s="18"/>
      <c r="J182" s="18"/>
      <c r="K182" s="18"/>
      <c r="L182" s="18"/>
    </row>
    <row r="183" spans="1:12" s="7" customFormat="1" ht="16.5" customHeight="1">
      <c r="A183" s="25"/>
      <c r="B183" s="26"/>
      <c r="C183" s="22"/>
      <c r="D183" s="23"/>
      <c r="E183" s="24"/>
      <c r="F183" s="24"/>
      <c r="G183" s="24"/>
      <c r="H183" s="24"/>
      <c r="I183" s="24"/>
      <c r="J183" s="24"/>
      <c r="K183" s="24"/>
      <c r="L183" s="24"/>
    </row>
    <row r="184" spans="1:12" s="7" customFormat="1" ht="16.5" customHeight="1">
      <c r="A184" s="25"/>
      <c r="B184" s="27"/>
      <c r="C184" s="22"/>
      <c r="D184" s="23"/>
      <c r="E184" s="24"/>
      <c r="F184" s="24"/>
      <c r="G184" s="24"/>
      <c r="H184" s="24"/>
      <c r="I184" s="24"/>
      <c r="J184" s="24"/>
      <c r="K184" s="24"/>
      <c r="L184" s="24"/>
    </row>
    <row r="185" spans="1:12" s="19" customFormat="1" ht="16.5" customHeight="1">
      <c r="A185" s="14"/>
      <c r="B185" s="28"/>
      <c r="C185" s="16"/>
      <c r="D185" s="23"/>
      <c r="E185" s="18"/>
      <c r="F185" s="18"/>
      <c r="G185" s="18"/>
      <c r="H185" s="18"/>
      <c r="I185" s="18"/>
      <c r="J185" s="18"/>
      <c r="K185" s="18"/>
      <c r="L185" s="18"/>
    </row>
    <row r="186" spans="1:12" s="19" customFormat="1" ht="16.5" customHeight="1">
      <c r="A186" s="14"/>
      <c r="B186" s="28"/>
      <c r="C186" s="16"/>
      <c r="D186" s="23"/>
      <c r="E186" s="17"/>
      <c r="F186" s="17"/>
      <c r="G186" s="17"/>
      <c r="H186" s="18"/>
      <c r="I186" s="18"/>
      <c r="J186" s="18"/>
      <c r="K186" s="18"/>
      <c r="L186" s="18"/>
    </row>
    <row r="187" spans="1:12" s="7" customFormat="1" ht="16.5" customHeight="1">
      <c r="A187" s="25"/>
      <c r="B187" s="26"/>
      <c r="C187" s="22"/>
      <c r="D187" s="23"/>
      <c r="E187" s="29"/>
      <c r="F187" s="29"/>
      <c r="G187" s="29"/>
      <c r="H187" s="24"/>
      <c r="I187" s="24"/>
      <c r="J187" s="24"/>
      <c r="K187" s="24"/>
      <c r="L187" s="24"/>
    </row>
    <row r="188" spans="1:12" s="7" customFormat="1" ht="16.5" customHeight="1">
      <c r="A188" s="25"/>
      <c r="B188" s="26"/>
      <c r="C188" s="22"/>
      <c r="D188" s="22"/>
      <c r="E188" s="18"/>
      <c r="F188" s="18"/>
      <c r="G188" s="18"/>
      <c r="H188" s="18"/>
      <c r="I188" s="18"/>
      <c r="J188" s="18"/>
      <c r="K188" s="18"/>
      <c r="L188" s="18"/>
    </row>
    <row r="189" spans="1:12" s="7" customFormat="1" ht="16.5" customHeight="1">
      <c r="A189" s="25"/>
      <c r="B189" s="26"/>
      <c r="C189" s="22"/>
      <c r="D189" s="23"/>
      <c r="E189" s="24"/>
      <c r="F189" s="24"/>
      <c r="G189" s="24"/>
      <c r="H189" s="24"/>
      <c r="I189" s="24"/>
      <c r="J189" s="24"/>
      <c r="K189" s="24"/>
      <c r="L189" s="24"/>
    </row>
    <row r="190" spans="1:12" s="7" customFormat="1" ht="16.5" customHeight="1">
      <c r="A190" s="25"/>
      <c r="B190" s="26"/>
      <c r="C190" s="22"/>
      <c r="D190" s="23"/>
      <c r="E190" s="24"/>
      <c r="F190" s="24"/>
      <c r="G190" s="24"/>
      <c r="H190" s="24"/>
      <c r="I190" s="24"/>
      <c r="J190" s="24"/>
      <c r="K190" s="24"/>
      <c r="L190" s="24"/>
    </row>
    <row r="191" spans="1:12" s="7" customFormat="1" ht="16.5" customHeight="1">
      <c r="A191" s="25"/>
      <c r="B191" s="26"/>
      <c r="C191" s="22"/>
      <c r="D191" s="22"/>
      <c r="E191" s="18"/>
      <c r="F191" s="18"/>
      <c r="G191" s="18"/>
      <c r="H191" s="18"/>
      <c r="I191" s="18"/>
      <c r="J191" s="18"/>
      <c r="K191" s="18"/>
      <c r="L191" s="18"/>
    </row>
    <row r="192" spans="1:12" s="7" customFormat="1" ht="16.5" customHeight="1">
      <c r="A192" s="25"/>
      <c r="B192" s="26"/>
      <c r="C192" s="22"/>
      <c r="D192" s="23"/>
      <c r="E192" s="24"/>
      <c r="F192" s="24"/>
      <c r="G192" s="24"/>
      <c r="H192" s="24"/>
      <c r="I192" s="24"/>
      <c r="J192" s="24"/>
      <c r="K192" s="24"/>
      <c r="L192" s="24"/>
    </row>
    <row r="193" spans="1:12" s="19" customFormat="1" ht="16.5" customHeight="1">
      <c r="A193" s="14"/>
      <c r="B193" s="15"/>
      <c r="C193" s="16"/>
      <c r="D193" s="23"/>
      <c r="E193" s="18"/>
      <c r="F193" s="18"/>
      <c r="G193" s="18"/>
      <c r="H193" s="18"/>
      <c r="I193" s="18"/>
      <c r="J193" s="18"/>
      <c r="K193" s="18"/>
      <c r="L193" s="18"/>
    </row>
    <row r="194" spans="1:12" s="7" customFormat="1" ht="16.5" customHeight="1">
      <c r="A194" s="25"/>
      <c r="B194" s="26"/>
      <c r="C194" s="22"/>
      <c r="D194" s="23"/>
      <c r="E194" s="24"/>
      <c r="F194" s="24"/>
      <c r="G194" s="24"/>
      <c r="H194" s="24"/>
      <c r="I194" s="24"/>
      <c r="J194" s="24"/>
      <c r="K194" s="24"/>
      <c r="L194" s="24"/>
    </row>
    <row r="195" spans="1:12" s="19" customFormat="1" ht="16.5" customHeight="1">
      <c r="A195" s="14"/>
      <c r="B195" s="15"/>
      <c r="C195" s="16"/>
      <c r="D195" s="23"/>
      <c r="E195" s="18"/>
      <c r="F195" s="18"/>
      <c r="G195" s="18"/>
      <c r="H195" s="18"/>
      <c r="I195" s="18"/>
      <c r="J195" s="18"/>
      <c r="K195" s="18"/>
      <c r="L195" s="18"/>
    </row>
    <row r="196" spans="1:4" s="7" customFormat="1" ht="16.5" customHeight="1">
      <c r="A196" s="144"/>
      <c r="B196" s="145"/>
      <c r="C196" s="22"/>
      <c r="D196" s="146"/>
    </row>
    <row r="197" spans="1:4" s="19" customFormat="1" ht="16.5" customHeight="1">
      <c r="A197" s="147"/>
      <c r="B197" s="148"/>
      <c r="C197" s="16"/>
      <c r="D197" s="146"/>
    </row>
    <row r="198" spans="1:4" s="19" customFormat="1" ht="16.5" customHeight="1">
      <c r="A198" s="147"/>
      <c r="B198" s="148"/>
      <c r="C198" s="16"/>
      <c r="D198" s="146"/>
    </row>
    <row r="199" spans="1:4" s="7" customFormat="1" ht="16.5" customHeight="1">
      <c r="A199" s="144"/>
      <c r="B199" s="145"/>
      <c r="C199" s="22"/>
      <c r="D199" s="146"/>
    </row>
    <row r="200" spans="1:4" s="7" customFormat="1" ht="16.5" customHeight="1">
      <c r="A200" s="144"/>
      <c r="B200" s="145"/>
      <c r="C200" s="149"/>
      <c r="D200" s="146"/>
    </row>
    <row r="201" spans="1:4" s="8" customFormat="1" ht="16.5" customHeight="1">
      <c r="A201" s="144"/>
      <c r="B201" s="145"/>
      <c r="C201" s="150"/>
      <c r="D201" s="146"/>
    </row>
    <row r="202" spans="1:4" s="8" customFormat="1" ht="16.5" customHeight="1">
      <c r="A202" s="151"/>
      <c r="B202" s="152"/>
      <c r="D202" s="146"/>
    </row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</sheetData>
  <sheetProtection selectLockedCells="1"/>
  <mergeCells count="52">
    <mergeCell ref="A138:B138"/>
    <mergeCell ref="P120:P121"/>
    <mergeCell ref="O74:O75"/>
    <mergeCell ref="P74:P75"/>
    <mergeCell ref="O120:O121"/>
    <mergeCell ref="O72:O73"/>
    <mergeCell ref="K72:K73"/>
    <mergeCell ref="E74:E75"/>
    <mergeCell ref="M74:M75"/>
    <mergeCell ref="L74:L75"/>
    <mergeCell ref="N120:N121"/>
    <mergeCell ref="N74:N75"/>
    <mergeCell ref="M120:M121"/>
    <mergeCell ref="A1:L1"/>
    <mergeCell ref="A20:B20"/>
    <mergeCell ref="A14:B14"/>
    <mergeCell ref="A18:B18"/>
    <mergeCell ref="A4:B4"/>
    <mergeCell ref="E72:E73"/>
    <mergeCell ref="A10:B10"/>
    <mergeCell ref="A15:B15"/>
    <mergeCell ref="S72:S73"/>
    <mergeCell ref="N72:N73"/>
    <mergeCell ref="R72:R73"/>
    <mergeCell ref="M72:M73"/>
    <mergeCell ref="J72:J73"/>
    <mergeCell ref="A16:B16"/>
    <mergeCell ref="L72:L73"/>
    <mergeCell ref="C25:N25"/>
    <mergeCell ref="A17:B17"/>
    <mergeCell ref="D74:D75"/>
    <mergeCell ref="A72:A73"/>
    <mergeCell ref="G74:G75"/>
    <mergeCell ref="K74:K75"/>
    <mergeCell ref="F72:F73"/>
    <mergeCell ref="A19:B19"/>
    <mergeCell ref="H74:H75"/>
    <mergeCell ref="A21:B21"/>
    <mergeCell ref="P72:P73"/>
    <mergeCell ref="F74:F75"/>
    <mergeCell ref="C72:C73"/>
    <mergeCell ref="J74:J75"/>
    <mergeCell ref="C74:C75"/>
    <mergeCell ref="C95:L95"/>
    <mergeCell ref="G72:G73"/>
    <mergeCell ref="A85:B85"/>
    <mergeCell ref="H72:H73"/>
    <mergeCell ref="B74:B75"/>
    <mergeCell ref="A106:B106"/>
    <mergeCell ref="B72:B73"/>
    <mergeCell ref="D72:D73"/>
    <mergeCell ref="A74:A75"/>
  </mergeCells>
  <printOptions horizontalCentered="1"/>
  <pageMargins left="0.3937007874015748" right="0.1968503937007874" top="0.4724409448818898" bottom="0" header="0.1968503937007874" footer="0.1968503937007874"/>
  <pageSetup fitToHeight="2" fitToWidth="2" horizontalDpi="600" verticalDpi="600" orientation="landscape" paperSize="9" scale="50" r:id="rId1"/>
  <headerFooter alignWithMargins="0">
    <oddHeader>&amp;L&amp;"Times New Roman,Podebljano"&amp;12OSNOVNA ŠKOLA MONTE ZARO</oddHeader>
    <oddFooter>&amp;RStr.&amp;P od &amp;N</oddFooter>
  </headerFooter>
  <rowBreaks count="3" manualBreakCount="3">
    <brk id="36" max="14" man="1"/>
    <brk id="59" max="255" man="1"/>
    <brk id="93" max="255" man="1"/>
  </rowBreaks>
  <ignoredErrors>
    <ignoredError sqref="C73 C75 C56:C57" unlockedFormula="1"/>
    <ignoredError sqref="J56 O56 H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view="pageBreakPreview" zoomScale="80" zoomScaleSheetLayoutView="80" zoomScalePageLayoutView="0" workbookViewId="0" topLeftCell="A22">
      <selection activeCell="B46" sqref="B46"/>
    </sheetView>
  </sheetViews>
  <sheetFormatPr defaultColWidth="11.421875" defaultRowHeight="12.75"/>
  <cols>
    <col min="1" max="1" width="16.00390625" style="208" customWidth="1"/>
    <col min="2" max="3" width="17.57421875" style="208" customWidth="1"/>
    <col min="4" max="4" width="17.57421875" style="239" customWidth="1"/>
    <col min="5" max="8" width="17.57421875" style="160" customWidth="1"/>
    <col min="9" max="9" width="7.8515625" style="160" customWidth="1"/>
    <col min="10" max="10" width="14.28125" style="160" customWidth="1"/>
    <col min="11" max="11" width="7.8515625" style="160" customWidth="1"/>
    <col min="12" max="16384" width="11.421875" style="160" customWidth="1"/>
  </cols>
  <sheetData>
    <row r="1" spans="1:8" ht="24" customHeight="1">
      <c r="A1" s="391" t="s">
        <v>73</v>
      </c>
      <c r="B1" s="391"/>
      <c r="C1" s="391"/>
      <c r="D1" s="391"/>
      <c r="E1" s="391"/>
      <c r="F1" s="391"/>
      <c r="G1" s="391"/>
      <c r="H1" s="391"/>
    </row>
    <row r="2" spans="1:8" s="155" customFormat="1" ht="13.5" thickBot="1">
      <c r="A2" s="161"/>
      <c r="H2" s="162" t="s">
        <v>4</v>
      </c>
    </row>
    <row r="3" spans="1:8" s="155" customFormat="1" ht="26.25" thickBot="1">
      <c r="A3" s="163" t="s">
        <v>74</v>
      </c>
      <c r="B3" s="392" t="s">
        <v>105</v>
      </c>
      <c r="C3" s="393"/>
      <c r="D3" s="393"/>
      <c r="E3" s="393"/>
      <c r="F3" s="393"/>
      <c r="G3" s="394"/>
      <c r="H3" s="395"/>
    </row>
    <row r="4" spans="1:8" s="155" customFormat="1" ht="77.25" thickBot="1">
      <c r="A4" s="296" t="s">
        <v>75</v>
      </c>
      <c r="B4" s="298" t="s">
        <v>40</v>
      </c>
      <c r="C4" s="273" t="s">
        <v>0</v>
      </c>
      <c r="D4" s="273" t="s">
        <v>45</v>
      </c>
      <c r="E4" s="273" t="s">
        <v>9</v>
      </c>
      <c r="F4" s="274" t="s">
        <v>36</v>
      </c>
      <c r="G4" s="299" t="s">
        <v>76</v>
      </c>
      <c r="H4" s="297" t="s">
        <v>77</v>
      </c>
    </row>
    <row r="5" spans="1:8" s="155" customFormat="1" ht="12.75">
      <c r="A5" s="302">
        <v>634</v>
      </c>
      <c r="B5" s="298"/>
      <c r="C5" s="273"/>
      <c r="D5" s="166">
        <v>65000</v>
      </c>
      <c r="E5" s="273"/>
      <c r="F5" s="273"/>
      <c r="G5" s="273"/>
      <c r="H5" s="297"/>
    </row>
    <row r="6" spans="1:8" s="155" customFormat="1" ht="12.75">
      <c r="A6" s="168">
        <v>652</v>
      </c>
      <c r="B6" s="276"/>
      <c r="C6" s="197"/>
      <c r="D6" s="300">
        <v>450000</v>
      </c>
      <c r="E6" s="167"/>
      <c r="F6" s="278"/>
      <c r="G6" s="167"/>
      <c r="H6" s="301"/>
    </row>
    <row r="7" spans="1:8" s="155" customFormat="1" ht="12.75">
      <c r="A7" s="168">
        <v>652</v>
      </c>
      <c r="B7" s="169"/>
      <c r="C7" s="170"/>
      <c r="D7" s="170"/>
      <c r="E7" s="170"/>
      <c r="F7" s="171"/>
      <c r="G7" s="172">
        <v>1500</v>
      </c>
      <c r="H7" s="173"/>
    </row>
    <row r="8" spans="1:8" s="155" customFormat="1" ht="12.75">
      <c r="A8" s="168">
        <v>652</v>
      </c>
      <c r="B8" s="169"/>
      <c r="C8" s="172">
        <v>10000</v>
      </c>
      <c r="D8" s="172"/>
      <c r="E8" s="170"/>
      <c r="F8" s="175"/>
      <c r="G8" s="172"/>
      <c r="H8" s="173"/>
    </row>
    <row r="9" spans="1:8" s="155" customFormat="1" ht="25.5">
      <c r="A9" s="168" t="s">
        <v>138</v>
      </c>
      <c r="B9" s="169"/>
      <c r="C9" s="172">
        <v>8000</v>
      </c>
      <c r="D9" s="172"/>
      <c r="E9" s="170"/>
      <c r="F9" s="175"/>
      <c r="G9" s="172"/>
      <c r="H9" s="173"/>
    </row>
    <row r="10" spans="1:8" s="155" customFormat="1" ht="12.75">
      <c r="A10" s="168">
        <v>636</v>
      </c>
      <c r="B10" s="169">
        <v>5255892</v>
      </c>
      <c r="C10" s="172"/>
      <c r="D10" s="172"/>
      <c r="E10" s="172">
        <v>112000</v>
      </c>
      <c r="F10" s="175"/>
      <c r="G10" s="172"/>
      <c r="H10" s="173"/>
    </row>
    <row r="11" spans="1:8" s="155" customFormat="1" ht="12.75">
      <c r="A11" s="176">
        <v>663</v>
      </c>
      <c r="B11" s="169"/>
      <c r="C11" s="170"/>
      <c r="D11" s="170"/>
      <c r="E11" s="170"/>
      <c r="F11" s="177">
        <v>3500</v>
      </c>
      <c r="G11" s="178"/>
      <c r="H11" s="173"/>
    </row>
    <row r="12" spans="1:8" s="155" customFormat="1" ht="12.75">
      <c r="A12" s="176">
        <v>663</v>
      </c>
      <c r="B12" s="169"/>
      <c r="C12" s="170"/>
      <c r="D12" s="172"/>
      <c r="E12" s="170"/>
      <c r="F12" s="177">
        <v>1000</v>
      </c>
      <c r="G12" s="170"/>
      <c r="H12" s="173"/>
    </row>
    <row r="13" spans="1:8" s="155" customFormat="1" ht="12.75">
      <c r="A13" s="176">
        <v>663</v>
      </c>
      <c r="B13" s="169"/>
      <c r="C13" s="170"/>
      <c r="D13" s="170"/>
      <c r="E13" s="170"/>
      <c r="F13" s="177">
        <v>3500</v>
      </c>
      <c r="G13" s="170"/>
      <c r="H13" s="173"/>
    </row>
    <row r="14" spans="1:8" s="155" customFormat="1" ht="25.5">
      <c r="A14" s="176" t="s">
        <v>139</v>
      </c>
      <c r="B14" s="174"/>
      <c r="C14" s="170"/>
      <c r="D14" s="170"/>
      <c r="E14" s="172">
        <v>14000</v>
      </c>
      <c r="F14" s="177"/>
      <c r="G14" s="170"/>
      <c r="H14" s="173"/>
    </row>
    <row r="15" spans="1:8" s="155" customFormat="1" ht="12.75">
      <c r="A15" s="168">
        <v>671</v>
      </c>
      <c r="B15" s="174">
        <v>183100</v>
      </c>
      <c r="C15" s="170"/>
      <c r="D15" s="170"/>
      <c r="E15" s="172">
        <v>402620</v>
      </c>
      <c r="F15" s="171"/>
      <c r="G15" s="170"/>
      <c r="H15" s="173"/>
    </row>
    <row r="16" spans="1:8" s="155" customFormat="1" ht="12.75">
      <c r="A16" s="168">
        <v>671</v>
      </c>
      <c r="B16" s="174">
        <v>601000</v>
      </c>
      <c r="C16" s="170"/>
      <c r="D16" s="170"/>
      <c r="E16" s="172"/>
      <c r="F16" s="171"/>
      <c r="G16" s="170"/>
      <c r="H16" s="173"/>
    </row>
    <row r="17" spans="1:8" s="155" customFormat="1" ht="12.75">
      <c r="A17" s="168">
        <v>671</v>
      </c>
      <c r="B17" s="174">
        <v>72000</v>
      </c>
      <c r="C17" s="170"/>
      <c r="D17" s="170"/>
      <c r="E17" s="172"/>
      <c r="F17" s="171"/>
      <c r="G17" s="170"/>
      <c r="H17" s="173"/>
    </row>
    <row r="18" spans="1:8" s="155" customFormat="1" ht="12.75">
      <c r="A18" s="168" t="s">
        <v>140</v>
      </c>
      <c r="B18" s="174"/>
      <c r="C18" s="170"/>
      <c r="D18" s="170"/>
      <c r="E18" s="172">
        <v>388120</v>
      </c>
      <c r="F18" s="171"/>
      <c r="G18" s="170"/>
      <c r="H18" s="173"/>
    </row>
    <row r="19" spans="1:8" s="155" customFormat="1" ht="12.75">
      <c r="A19" s="168" t="s">
        <v>140</v>
      </c>
      <c r="B19" s="174">
        <v>331980</v>
      </c>
      <c r="C19" s="170"/>
      <c r="D19" s="170"/>
      <c r="E19" s="172"/>
      <c r="F19" s="171"/>
      <c r="G19" s="170"/>
      <c r="H19" s="173"/>
    </row>
    <row r="20" spans="1:8" s="155" customFormat="1" ht="13.5" thickBot="1">
      <c r="A20" s="179">
        <v>721</v>
      </c>
      <c r="B20" s="180"/>
      <c r="C20" s="181"/>
      <c r="D20" s="181"/>
      <c r="E20" s="181"/>
      <c r="F20" s="182"/>
      <c r="G20" s="172">
        <v>5500</v>
      </c>
      <c r="H20" s="183"/>
    </row>
    <row r="21" spans="1:8" s="155" customFormat="1" ht="30" customHeight="1" thickBot="1">
      <c r="A21" s="184" t="s">
        <v>37</v>
      </c>
      <c r="B21" s="185">
        <f aca="true" t="shared" si="0" ref="B21:G21">SUM(B5:B20)</f>
        <v>6443972</v>
      </c>
      <c r="C21" s="186">
        <f t="shared" si="0"/>
        <v>18000</v>
      </c>
      <c r="D21" s="187">
        <f t="shared" si="0"/>
        <v>515000</v>
      </c>
      <c r="E21" s="186">
        <f t="shared" si="0"/>
        <v>916740</v>
      </c>
      <c r="F21" s="187">
        <f t="shared" si="0"/>
        <v>8000</v>
      </c>
      <c r="G21" s="186">
        <f t="shared" si="0"/>
        <v>7000</v>
      </c>
      <c r="H21" s="188">
        <v>0</v>
      </c>
    </row>
    <row r="22" spans="1:8" s="155" customFormat="1" ht="28.5" customHeight="1" thickBot="1">
      <c r="A22" s="184" t="s">
        <v>112</v>
      </c>
      <c r="B22" s="386">
        <f>B21+C21+D21+E21+F21+G21+H21</f>
        <v>7908712</v>
      </c>
      <c r="C22" s="387"/>
      <c r="D22" s="387"/>
      <c r="E22" s="387"/>
      <c r="F22" s="387"/>
      <c r="G22" s="387"/>
      <c r="H22" s="388"/>
    </row>
    <row r="23" spans="1:8" ht="13.5" thickBot="1">
      <c r="A23" s="189"/>
      <c r="B23" s="189"/>
      <c r="C23" s="189"/>
      <c r="D23" s="190"/>
      <c r="E23" s="191"/>
      <c r="H23" s="162"/>
    </row>
    <row r="24" spans="1:8" ht="24" customHeight="1" thickBot="1">
      <c r="A24" s="192" t="s">
        <v>74</v>
      </c>
      <c r="B24" s="392" t="s">
        <v>111</v>
      </c>
      <c r="C24" s="393"/>
      <c r="D24" s="393"/>
      <c r="E24" s="393"/>
      <c r="F24" s="393"/>
      <c r="G24" s="393"/>
      <c r="H24" s="395"/>
    </row>
    <row r="25" spans="1:8" ht="77.25" thickBot="1">
      <c r="A25" s="193" t="s">
        <v>75</v>
      </c>
      <c r="B25" s="164" t="s">
        <v>40</v>
      </c>
      <c r="C25" s="165" t="s">
        <v>0</v>
      </c>
      <c r="D25" s="165" t="s">
        <v>45</v>
      </c>
      <c r="E25" s="165" t="s">
        <v>9</v>
      </c>
      <c r="F25" s="165" t="s">
        <v>36</v>
      </c>
      <c r="G25" s="165" t="s">
        <v>76</v>
      </c>
      <c r="H25" s="194" t="s">
        <v>77</v>
      </c>
    </row>
    <row r="26" spans="1:8" ht="12.75">
      <c r="A26" s="280">
        <v>63</v>
      </c>
      <c r="B26" s="272"/>
      <c r="C26" s="273"/>
      <c r="D26" s="166">
        <v>65000</v>
      </c>
      <c r="E26" s="166">
        <v>112000</v>
      </c>
      <c r="F26" s="273"/>
      <c r="G26" s="274"/>
      <c r="H26" s="275"/>
    </row>
    <row r="27" spans="1:8" ht="12.75">
      <c r="A27" s="168">
        <v>65</v>
      </c>
      <c r="B27" s="276"/>
      <c r="C27" s="197">
        <v>18000</v>
      </c>
      <c r="D27" s="277">
        <v>450000</v>
      </c>
      <c r="E27" s="167"/>
      <c r="F27" s="167"/>
      <c r="G27" s="278">
        <v>1500</v>
      </c>
      <c r="H27" s="279"/>
    </row>
    <row r="28" spans="1:8" ht="12.75">
      <c r="A28" s="168">
        <v>66</v>
      </c>
      <c r="B28" s="195"/>
      <c r="C28" s="196"/>
      <c r="D28" s="196"/>
      <c r="E28" s="196"/>
      <c r="F28" s="197">
        <v>8000</v>
      </c>
      <c r="G28" s="198"/>
      <c r="H28" s="199"/>
    </row>
    <row r="29" spans="1:8" ht="12.75">
      <c r="A29" s="168">
        <v>67</v>
      </c>
      <c r="B29" s="200">
        <v>6443972</v>
      </c>
      <c r="C29" s="196"/>
      <c r="D29" s="196"/>
      <c r="E29" s="197">
        <v>804740</v>
      </c>
      <c r="F29" s="196"/>
      <c r="G29" s="198"/>
      <c r="H29" s="199"/>
    </row>
    <row r="30" spans="1:8" ht="12.75">
      <c r="A30" s="168">
        <v>67</v>
      </c>
      <c r="B30" s="200"/>
      <c r="C30" s="196"/>
      <c r="D30" s="196"/>
      <c r="E30" s="197"/>
      <c r="F30" s="196"/>
      <c r="G30" s="198"/>
      <c r="H30" s="199"/>
    </row>
    <row r="31" spans="1:8" ht="12.75">
      <c r="A31" s="168">
        <v>72</v>
      </c>
      <c r="B31" s="195"/>
      <c r="C31" s="196"/>
      <c r="D31" s="196"/>
      <c r="E31" s="196"/>
      <c r="F31" s="196"/>
      <c r="G31" s="201">
        <v>5500</v>
      </c>
      <c r="H31" s="199"/>
    </row>
    <row r="32" spans="1:8" ht="12.75">
      <c r="A32" s="202"/>
      <c r="B32" s="195"/>
      <c r="C32" s="196"/>
      <c r="D32" s="196"/>
      <c r="E32" s="196"/>
      <c r="F32" s="196"/>
      <c r="G32" s="198"/>
      <c r="H32" s="199"/>
    </row>
    <row r="33" spans="1:8" ht="12.75">
      <c r="A33" s="202"/>
      <c r="B33" s="195"/>
      <c r="C33" s="196"/>
      <c r="D33" s="196"/>
      <c r="E33" s="196"/>
      <c r="F33" s="196"/>
      <c r="G33" s="198"/>
      <c r="H33" s="199"/>
    </row>
    <row r="34" spans="1:8" ht="12.75">
      <c r="A34" s="202"/>
      <c r="B34" s="195"/>
      <c r="C34" s="196"/>
      <c r="D34" s="196"/>
      <c r="E34" s="196"/>
      <c r="F34" s="196"/>
      <c r="G34" s="198"/>
      <c r="H34" s="199"/>
    </row>
    <row r="35" spans="1:8" ht="12.75">
      <c r="A35" s="202"/>
      <c r="B35" s="195"/>
      <c r="C35" s="196"/>
      <c r="D35" s="196"/>
      <c r="E35" s="196"/>
      <c r="F35" s="196"/>
      <c r="G35" s="198"/>
      <c r="H35" s="199"/>
    </row>
    <row r="36" spans="1:8" ht="13.5" thickBot="1">
      <c r="A36" s="203"/>
      <c r="B36" s="204"/>
      <c r="C36" s="205"/>
      <c r="D36" s="205"/>
      <c r="E36" s="205"/>
      <c r="F36" s="205"/>
      <c r="G36" s="206"/>
      <c r="H36" s="207"/>
    </row>
    <row r="37" spans="1:8" s="155" customFormat="1" ht="30" customHeight="1" thickBot="1">
      <c r="A37" s="184" t="s">
        <v>37</v>
      </c>
      <c r="B37" s="185">
        <f>B29</f>
        <v>6443972</v>
      </c>
      <c r="C37" s="186">
        <f>SUM(C26:C36)</f>
        <v>18000</v>
      </c>
      <c r="D37" s="187">
        <f>SUM(D26:D36)</f>
        <v>515000</v>
      </c>
      <c r="E37" s="186">
        <f>SUM(E26:E36)</f>
        <v>916740</v>
      </c>
      <c r="F37" s="187">
        <f>SUM(F26:F36)</f>
        <v>8000</v>
      </c>
      <c r="G37" s="186">
        <f>SUM(G26:G36)</f>
        <v>7000</v>
      </c>
      <c r="H37" s="188">
        <v>0</v>
      </c>
    </row>
    <row r="38" spans="1:8" s="155" customFormat="1" ht="28.5" customHeight="1" thickBot="1">
      <c r="A38" s="184" t="s">
        <v>113</v>
      </c>
      <c r="B38" s="386">
        <f>SUM(B37:G37)</f>
        <v>7908712</v>
      </c>
      <c r="C38" s="387"/>
      <c r="D38" s="387"/>
      <c r="E38" s="387"/>
      <c r="F38" s="387"/>
      <c r="G38" s="387"/>
      <c r="H38" s="388"/>
    </row>
    <row r="39" spans="4:5" ht="13.5" thickBot="1">
      <c r="D39" s="209"/>
      <c r="E39" s="210"/>
    </row>
    <row r="40" spans="1:8" ht="26.25" thickBot="1">
      <c r="A40" s="192" t="s">
        <v>74</v>
      </c>
      <c r="B40" s="392" t="s">
        <v>121</v>
      </c>
      <c r="C40" s="393"/>
      <c r="D40" s="393"/>
      <c r="E40" s="393"/>
      <c r="F40" s="393"/>
      <c r="G40" s="393"/>
      <c r="H40" s="395"/>
    </row>
    <row r="41" spans="1:8" ht="77.25" thickBot="1">
      <c r="A41" s="193" t="s">
        <v>75</v>
      </c>
      <c r="B41" s="164" t="s">
        <v>40</v>
      </c>
      <c r="C41" s="165" t="s">
        <v>0</v>
      </c>
      <c r="D41" s="165" t="s">
        <v>45</v>
      </c>
      <c r="E41" s="165" t="s">
        <v>9</v>
      </c>
      <c r="F41" s="165" t="s">
        <v>36</v>
      </c>
      <c r="G41" s="165" t="s">
        <v>76</v>
      </c>
      <c r="H41" s="194" t="s">
        <v>77</v>
      </c>
    </row>
    <row r="42" spans="1:8" ht="12.75">
      <c r="A42" s="280">
        <v>63</v>
      </c>
      <c r="B42" s="272"/>
      <c r="C42" s="273"/>
      <c r="D42" s="166">
        <v>65000</v>
      </c>
      <c r="E42" s="166">
        <v>112000</v>
      </c>
      <c r="F42" s="273"/>
      <c r="G42" s="274"/>
      <c r="H42" s="275"/>
    </row>
    <row r="43" spans="1:8" ht="12.75">
      <c r="A43" s="168">
        <v>65</v>
      </c>
      <c r="B43" s="276"/>
      <c r="C43" s="197">
        <v>18000</v>
      </c>
      <c r="D43" s="277">
        <v>450000</v>
      </c>
      <c r="E43" s="167"/>
      <c r="F43" s="167"/>
      <c r="G43" s="278">
        <v>1500</v>
      </c>
      <c r="H43" s="279"/>
    </row>
    <row r="44" spans="1:8" ht="12.75">
      <c r="A44" s="168">
        <v>66</v>
      </c>
      <c r="B44" s="195"/>
      <c r="C44" s="196"/>
      <c r="D44" s="196"/>
      <c r="E44" s="196"/>
      <c r="F44" s="197">
        <v>8000</v>
      </c>
      <c r="G44" s="198"/>
      <c r="H44" s="199"/>
    </row>
    <row r="45" spans="1:8" ht="12.75">
      <c r="A45" s="168">
        <v>67</v>
      </c>
      <c r="B45" s="200">
        <v>6443972</v>
      </c>
      <c r="C45" s="196"/>
      <c r="D45" s="196"/>
      <c r="E45" s="197">
        <v>804740</v>
      </c>
      <c r="F45" s="196"/>
      <c r="G45" s="198"/>
      <c r="H45" s="199"/>
    </row>
    <row r="46" spans="1:8" ht="12.75">
      <c r="A46" s="168">
        <v>67</v>
      </c>
      <c r="B46" s="200"/>
      <c r="C46" s="196"/>
      <c r="D46" s="196"/>
      <c r="E46" s="197"/>
      <c r="F46" s="196"/>
      <c r="G46" s="198"/>
      <c r="H46" s="199"/>
    </row>
    <row r="47" spans="1:8" ht="12.75">
      <c r="A47" s="168">
        <v>72</v>
      </c>
      <c r="B47" s="195"/>
      <c r="C47" s="196"/>
      <c r="D47" s="196"/>
      <c r="E47" s="196"/>
      <c r="F47" s="196"/>
      <c r="G47" s="201">
        <v>5500</v>
      </c>
      <c r="H47" s="199"/>
    </row>
    <row r="48" spans="1:8" ht="12.75">
      <c r="A48" s="202"/>
      <c r="B48" s="195"/>
      <c r="C48" s="196"/>
      <c r="D48" s="196"/>
      <c r="E48" s="196"/>
      <c r="F48" s="196"/>
      <c r="G48" s="198"/>
      <c r="H48" s="199"/>
    </row>
    <row r="49" spans="1:8" ht="13.5" customHeight="1">
      <c r="A49" s="202"/>
      <c r="B49" s="195"/>
      <c r="C49" s="196"/>
      <c r="D49" s="196"/>
      <c r="E49" s="196"/>
      <c r="F49" s="196"/>
      <c r="G49" s="198"/>
      <c r="H49" s="199"/>
    </row>
    <row r="50" spans="1:8" ht="13.5" customHeight="1">
      <c r="A50" s="202"/>
      <c r="B50" s="195"/>
      <c r="C50" s="196"/>
      <c r="D50" s="196"/>
      <c r="E50" s="196"/>
      <c r="F50" s="196"/>
      <c r="G50" s="198"/>
      <c r="H50" s="199"/>
    </row>
    <row r="51" spans="1:8" ht="13.5" customHeight="1">
      <c r="A51" s="202"/>
      <c r="B51" s="195"/>
      <c r="C51" s="196"/>
      <c r="D51" s="196"/>
      <c r="E51" s="196"/>
      <c r="F51" s="196"/>
      <c r="G51" s="198"/>
      <c r="H51" s="199"/>
    </row>
    <row r="52" spans="1:8" ht="13.5" thickBot="1">
      <c r="A52" s="203"/>
      <c r="B52" s="204"/>
      <c r="C52" s="205"/>
      <c r="D52" s="205"/>
      <c r="E52" s="205"/>
      <c r="F52" s="205"/>
      <c r="G52" s="206"/>
      <c r="H52" s="207"/>
    </row>
    <row r="53" spans="1:8" s="155" customFormat="1" ht="30" customHeight="1" thickBot="1">
      <c r="A53" s="184" t="s">
        <v>37</v>
      </c>
      <c r="B53" s="185">
        <f aca="true" t="shared" si="1" ref="B53:G53">SUM(B42:B52)</f>
        <v>6443972</v>
      </c>
      <c r="C53" s="186">
        <f t="shared" si="1"/>
        <v>18000</v>
      </c>
      <c r="D53" s="187">
        <f t="shared" si="1"/>
        <v>515000</v>
      </c>
      <c r="E53" s="186">
        <f t="shared" si="1"/>
        <v>916740</v>
      </c>
      <c r="F53" s="187">
        <f t="shared" si="1"/>
        <v>8000</v>
      </c>
      <c r="G53" s="186">
        <f t="shared" si="1"/>
        <v>7000</v>
      </c>
      <c r="H53" s="188">
        <v>0</v>
      </c>
    </row>
    <row r="54" spans="1:8" s="155" customFormat="1" ht="28.5" customHeight="1" thickBot="1">
      <c r="A54" s="184" t="s">
        <v>126</v>
      </c>
      <c r="B54" s="386">
        <f>B53+C53+D53+E53+F53+G53+H53</f>
        <v>7908712</v>
      </c>
      <c r="C54" s="387"/>
      <c r="D54" s="387"/>
      <c r="E54" s="387"/>
      <c r="F54" s="387"/>
      <c r="G54" s="387"/>
      <c r="H54" s="388"/>
    </row>
    <row r="55" spans="3:5" ht="13.5" customHeight="1">
      <c r="C55" s="211"/>
      <c r="D55" s="209"/>
      <c r="E55" s="212"/>
    </row>
    <row r="56" spans="3:5" ht="13.5" customHeight="1">
      <c r="C56" s="211"/>
      <c r="D56" s="213"/>
      <c r="E56" s="214"/>
    </row>
    <row r="57" spans="4:5" ht="13.5" customHeight="1">
      <c r="D57" s="215"/>
      <c r="E57" s="216"/>
    </row>
    <row r="58" spans="4:5" ht="13.5" customHeight="1">
      <c r="D58" s="217"/>
      <c r="E58" s="218"/>
    </row>
    <row r="59" spans="4:5" ht="13.5" customHeight="1">
      <c r="D59" s="209"/>
      <c r="E59" s="210"/>
    </row>
    <row r="60" spans="3:5" ht="28.5" customHeight="1">
      <c r="C60" s="211"/>
      <c r="D60" s="209"/>
      <c r="E60" s="219"/>
    </row>
    <row r="61" spans="3:5" ht="13.5" customHeight="1">
      <c r="C61" s="211"/>
      <c r="D61" s="209"/>
      <c r="E61" s="214"/>
    </row>
    <row r="62" spans="4:5" ht="13.5" customHeight="1">
      <c r="D62" s="209"/>
      <c r="E62" s="210"/>
    </row>
    <row r="63" spans="4:5" ht="13.5" customHeight="1">
      <c r="D63" s="209"/>
      <c r="E63" s="218"/>
    </row>
    <row r="64" spans="4:5" ht="13.5" customHeight="1">
      <c r="D64" s="209"/>
      <c r="E64" s="210"/>
    </row>
    <row r="65" spans="4:5" ht="22.5" customHeight="1">
      <c r="D65" s="209"/>
      <c r="E65" s="220"/>
    </row>
    <row r="66" spans="4:5" ht="13.5" customHeight="1">
      <c r="D66" s="215"/>
      <c r="E66" s="216"/>
    </row>
    <row r="67" spans="2:5" ht="13.5" customHeight="1">
      <c r="B67" s="211"/>
      <c r="D67" s="215"/>
      <c r="E67" s="221"/>
    </row>
    <row r="68" spans="3:5" ht="13.5" customHeight="1">
      <c r="C68" s="211"/>
      <c r="D68" s="215"/>
      <c r="E68" s="222"/>
    </row>
    <row r="69" spans="3:5" ht="13.5" customHeight="1">
      <c r="C69" s="211"/>
      <c r="D69" s="217"/>
      <c r="E69" s="214"/>
    </row>
    <row r="70" spans="4:5" ht="13.5" customHeight="1">
      <c r="D70" s="209"/>
      <c r="E70" s="210"/>
    </row>
    <row r="71" spans="2:5" ht="13.5" customHeight="1">
      <c r="B71" s="211"/>
      <c r="D71" s="209"/>
      <c r="E71" s="212"/>
    </row>
    <row r="72" spans="3:5" ht="13.5" customHeight="1">
      <c r="C72" s="211"/>
      <c r="D72" s="209"/>
      <c r="E72" s="221"/>
    </row>
    <row r="73" spans="3:5" ht="13.5" customHeight="1">
      <c r="C73" s="211"/>
      <c r="D73" s="217"/>
      <c r="E73" s="214"/>
    </row>
    <row r="74" spans="4:5" ht="13.5" customHeight="1">
      <c r="D74" s="215"/>
      <c r="E74" s="210"/>
    </row>
    <row r="75" spans="3:5" ht="13.5" customHeight="1">
      <c r="C75" s="211"/>
      <c r="D75" s="215"/>
      <c r="E75" s="221"/>
    </row>
    <row r="76" spans="4:5" ht="22.5" customHeight="1">
      <c r="D76" s="217"/>
      <c r="E76" s="220"/>
    </row>
    <row r="77" spans="4:5" ht="13.5" customHeight="1">
      <c r="D77" s="209"/>
      <c r="E77" s="210"/>
    </row>
    <row r="78" spans="4:5" ht="13.5" customHeight="1">
      <c r="D78" s="217"/>
      <c r="E78" s="214"/>
    </row>
    <row r="79" spans="4:5" ht="13.5" customHeight="1">
      <c r="D79" s="209"/>
      <c r="E79" s="210"/>
    </row>
    <row r="80" spans="4:5" ht="13.5" customHeight="1">
      <c r="D80" s="209"/>
      <c r="E80" s="210"/>
    </row>
    <row r="81" spans="1:5" ht="13.5" customHeight="1">
      <c r="A81" s="211"/>
      <c r="D81" s="223"/>
      <c r="E81" s="221"/>
    </row>
    <row r="82" spans="2:5" ht="13.5" customHeight="1">
      <c r="B82" s="211"/>
      <c r="C82" s="211"/>
      <c r="D82" s="224"/>
      <c r="E82" s="221"/>
    </row>
    <row r="83" spans="2:5" ht="13.5" customHeight="1">
      <c r="B83" s="211"/>
      <c r="C83" s="211"/>
      <c r="D83" s="224"/>
      <c r="E83" s="212"/>
    </row>
    <row r="84" spans="2:5" ht="13.5" customHeight="1">
      <c r="B84" s="211"/>
      <c r="C84" s="211"/>
      <c r="D84" s="217"/>
      <c r="E84" s="218"/>
    </row>
    <row r="85" spans="4:5" ht="12.75">
      <c r="D85" s="209"/>
      <c r="E85" s="210"/>
    </row>
    <row r="86" spans="2:5" ht="12.75">
      <c r="B86" s="211"/>
      <c r="D86" s="209"/>
      <c r="E86" s="221"/>
    </row>
    <row r="87" spans="3:5" ht="12.75">
      <c r="C87" s="211"/>
      <c r="D87" s="209"/>
      <c r="E87" s="212"/>
    </row>
    <row r="88" spans="3:5" ht="12.75">
      <c r="C88" s="211"/>
      <c r="D88" s="217"/>
      <c r="E88" s="214"/>
    </row>
    <row r="89" spans="4:5" ht="12.75">
      <c r="D89" s="209"/>
      <c r="E89" s="210"/>
    </row>
    <row r="90" spans="4:5" ht="12.75">
      <c r="D90" s="209"/>
      <c r="E90" s="210"/>
    </row>
    <row r="91" spans="4:5" ht="12.75">
      <c r="D91" s="225"/>
      <c r="E91" s="226"/>
    </row>
    <row r="92" spans="4:5" ht="12.75">
      <c r="D92" s="209"/>
      <c r="E92" s="210"/>
    </row>
    <row r="93" spans="4:5" ht="12.75">
      <c r="D93" s="209"/>
      <c r="E93" s="210"/>
    </row>
    <row r="94" spans="4:5" ht="12.75">
      <c r="D94" s="209"/>
      <c r="E94" s="210"/>
    </row>
    <row r="95" spans="4:5" ht="12.75">
      <c r="D95" s="217"/>
      <c r="E95" s="214"/>
    </row>
    <row r="96" spans="4:5" ht="12.75">
      <c r="D96" s="209"/>
      <c r="E96" s="210"/>
    </row>
    <row r="97" spans="4:5" ht="12.75">
      <c r="D97" s="217"/>
      <c r="E97" s="214"/>
    </row>
    <row r="98" spans="4:5" ht="12.75">
      <c r="D98" s="209"/>
      <c r="E98" s="210"/>
    </row>
    <row r="99" spans="4:5" ht="12.75">
      <c r="D99" s="209"/>
      <c r="E99" s="210"/>
    </row>
    <row r="100" spans="4:5" ht="12.75">
      <c r="D100" s="209"/>
      <c r="E100" s="210"/>
    </row>
    <row r="101" spans="4:5" ht="12.75">
      <c r="D101" s="209"/>
      <c r="E101" s="210"/>
    </row>
    <row r="102" spans="1:5" ht="28.5" customHeight="1">
      <c r="A102" s="227"/>
      <c r="B102" s="227"/>
      <c r="C102" s="227"/>
      <c r="D102" s="228"/>
      <c r="E102" s="229"/>
    </row>
    <row r="103" spans="3:5" ht="12.75">
      <c r="C103" s="211"/>
      <c r="D103" s="209"/>
      <c r="E103" s="212"/>
    </row>
    <row r="104" spans="4:5" ht="12.75">
      <c r="D104" s="230"/>
      <c r="E104" s="231"/>
    </row>
    <row r="105" spans="4:5" ht="12.75">
      <c r="D105" s="209"/>
      <c r="E105" s="210"/>
    </row>
    <row r="106" spans="4:5" ht="12.75">
      <c r="D106" s="225"/>
      <c r="E106" s="226"/>
    </row>
    <row r="107" spans="4:5" ht="12.75">
      <c r="D107" s="225"/>
      <c r="E107" s="226"/>
    </row>
    <row r="108" spans="4:5" ht="12.75">
      <c r="D108" s="209"/>
      <c r="E108" s="210"/>
    </row>
    <row r="109" spans="4:5" ht="12.75">
      <c r="D109" s="217"/>
      <c r="E109" s="214"/>
    </row>
    <row r="110" spans="4:5" ht="12.75">
      <c r="D110" s="209"/>
      <c r="E110" s="210"/>
    </row>
    <row r="111" spans="4:5" ht="12.75">
      <c r="D111" s="209"/>
      <c r="E111" s="210"/>
    </row>
    <row r="112" spans="4:5" ht="12.75">
      <c r="D112" s="217"/>
      <c r="E112" s="214"/>
    </row>
    <row r="113" spans="4:5" ht="12.75">
      <c r="D113" s="209"/>
      <c r="E113" s="210"/>
    </row>
    <row r="114" spans="4:5" ht="12.75">
      <c r="D114" s="225"/>
      <c r="E114" s="226"/>
    </row>
    <row r="115" spans="4:5" ht="12.75">
      <c r="D115" s="217"/>
      <c r="E115" s="231"/>
    </row>
    <row r="116" spans="4:5" ht="12.75">
      <c r="D116" s="215"/>
      <c r="E116" s="226"/>
    </row>
    <row r="117" spans="4:5" ht="12.75">
      <c r="D117" s="217"/>
      <c r="E117" s="214"/>
    </row>
    <row r="118" spans="4:5" ht="12.75">
      <c r="D118" s="209"/>
      <c r="E118" s="210"/>
    </row>
    <row r="119" spans="3:5" ht="12.75">
      <c r="C119" s="211"/>
      <c r="D119" s="209"/>
      <c r="E119" s="212"/>
    </row>
    <row r="120" spans="4:5" ht="12.75">
      <c r="D120" s="215"/>
      <c r="E120" s="214"/>
    </row>
    <row r="121" spans="4:5" ht="12.75">
      <c r="D121" s="215"/>
      <c r="E121" s="226"/>
    </row>
    <row r="122" spans="3:5" ht="12.75">
      <c r="C122" s="211"/>
      <c r="D122" s="215"/>
      <c r="E122" s="232"/>
    </row>
    <row r="123" spans="3:5" ht="12.75">
      <c r="C123" s="211"/>
      <c r="D123" s="217"/>
      <c r="E123" s="218"/>
    </row>
    <row r="124" spans="4:5" ht="12.75">
      <c r="D124" s="209"/>
      <c r="E124" s="210"/>
    </row>
    <row r="125" spans="4:5" ht="12.75">
      <c r="D125" s="230"/>
      <c r="E125" s="233"/>
    </row>
    <row r="126" spans="4:5" ht="11.25" customHeight="1">
      <c r="D126" s="225"/>
      <c r="E126" s="226"/>
    </row>
    <row r="127" spans="2:5" ht="24" customHeight="1">
      <c r="B127" s="211"/>
      <c r="D127" s="225"/>
      <c r="E127" s="234"/>
    </row>
    <row r="128" spans="3:5" ht="15" customHeight="1">
      <c r="C128" s="211"/>
      <c r="D128" s="225"/>
      <c r="E128" s="234"/>
    </row>
    <row r="129" spans="4:5" ht="11.25" customHeight="1">
      <c r="D129" s="230"/>
      <c r="E129" s="231"/>
    </row>
    <row r="130" spans="4:5" ht="12.75">
      <c r="D130" s="225"/>
      <c r="E130" s="226"/>
    </row>
    <row r="131" spans="2:5" ht="13.5" customHeight="1">
      <c r="B131" s="211"/>
      <c r="D131" s="225"/>
      <c r="E131" s="235"/>
    </row>
    <row r="132" spans="3:5" ht="12.75" customHeight="1">
      <c r="C132" s="211"/>
      <c r="D132" s="225"/>
      <c r="E132" s="212"/>
    </row>
    <row r="133" spans="3:5" ht="12.75" customHeight="1">
      <c r="C133" s="211"/>
      <c r="D133" s="217"/>
      <c r="E133" s="218"/>
    </row>
    <row r="134" spans="4:5" ht="12.75">
      <c r="D134" s="209"/>
      <c r="E134" s="210"/>
    </row>
    <row r="135" spans="3:5" ht="12.75">
      <c r="C135" s="211"/>
      <c r="D135" s="209"/>
      <c r="E135" s="232"/>
    </row>
    <row r="136" spans="4:5" ht="12.75">
      <c r="D136" s="230"/>
      <c r="E136" s="231"/>
    </row>
    <row r="137" spans="4:5" ht="12.75">
      <c r="D137" s="225"/>
      <c r="E137" s="226"/>
    </row>
    <row r="138" spans="4:5" ht="12.75">
      <c r="D138" s="209"/>
      <c r="E138" s="210"/>
    </row>
    <row r="139" spans="1:5" ht="19.5" customHeight="1">
      <c r="A139" s="236"/>
      <c r="B139" s="189"/>
      <c r="C139" s="189"/>
      <c r="D139" s="189"/>
      <c r="E139" s="221"/>
    </row>
    <row r="140" spans="1:5" ht="15" customHeight="1">
      <c r="A140" s="211"/>
      <c r="D140" s="223"/>
      <c r="E140" s="221"/>
    </row>
    <row r="141" spans="1:5" ht="12.75">
      <c r="A141" s="211"/>
      <c r="B141" s="211"/>
      <c r="D141" s="223"/>
      <c r="E141" s="212"/>
    </row>
    <row r="142" spans="3:5" ht="12.75">
      <c r="C142" s="211"/>
      <c r="D142" s="209"/>
      <c r="E142" s="221"/>
    </row>
    <row r="143" spans="4:5" ht="12.75">
      <c r="D143" s="213"/>
      <c r="E143" s="214"/>
    </row>
    <row r="144" spans="2:5" ht="12.75">
      <c r="B144" s="211"/>
      <c r="D144" s="209"/>
      <c r="E144" s="212"/>
    </row>
    <row r="145" spans="3:5" ht="12.75">
      <c r="C145" s="211"/>
      <c r="D145" s="209"/>
      <c r="E145" s="212"/>
    </row>
    <row r="146" spans="4:5" ht="12.75">
      <c r="D146" s="217"/>
      <c r="E146" s="218"/>
    </row>
    <row r="147" spans="3:5" ht="22.5" customHeight="1">
      <c r="C147" s="211"/>
      <c r="D147" s="209"/>
      <c r="E147" s="219"/>
    </row>
    <row r="148" spans="4:5" ht="12.75">
      <c r="D148" s="209"/>
      <c r="E148" s="218"/>
    </row>
    <row r="149" spans="2:5" ht="12.75">
      <c r="B149" s="211"/>
      <c r="D149" s="215"/>
      <c r="E149" s="221"/>
    </row>
    <row r="150" spans="3:5" ht="12.75">
      <c r="C150" s="211"/>
      <c r="D150" s="215"/>
      <c r="E150" s="222"/>
    </row>
    <row r="151" spans="4:5" ht="12.75">
      <c r="D151" s="217"/>
      <c r="E151" s="214"/>
    </row>
    <row r="152" spans="1:5" ht="13.5" customHeight="1">
      <c r="A152" s="211"/>
      <c r="D152" s="223"/>
      <c r="E152" s="221"/>
    </row>
    <row r="153" spans="2:5" ht="13.5" customHeight="1">
      <c r="B153" s="211"/>
      <c r="D153" s="209"/>
      <c r="E153" s="221"/>
    </row>
    <row r="154" spans="3:5" ht="13.5" customHeight="1">
      <c r="C154" s="211"/>
      <c r="D154" s="209"/>
      <c r="E154" s="212"/>
    </row>
    <row r="155" spans="3:5" ht="12.75">
      <c r="C155" s="211"/>
      <c r="D155" s="217"/>
      <c r="E155" s="214"/>
    </row>
    <row r="156" spans="3:5" ht="12.75">
      <c r="C156" s="211"/>
      <c r="D156" s="209"/>
      <c r="E156" s="212"/>
    </row>
    <row r="157" spans="4:5" ht="12.75">
      <c r="D157" s="230"/>
      <c r="E157" s="231"/>
    </row>
    <row r="158" spans="3:5" ht="12.75">
      <c r="C158" s="211"/>
      <c r="D158" s="215"/>
      <c r="E158" s="232"/>
    </row>
    <row r="159" spans="3:5" ht="12.75">
      <c r="C159" s="211"/>
      <c r="D159" s="217"/>
      <c r="E159" s="218"/>
    </row>
    <row r="160" spans="4:5" ht="12.75">
      <c r="D160" s="230"/>
      <c r="E160" s="237"/>
    </row>
    <row r="161" spans="2:5" ht="12.75">
      <c r="B161" s="211"/>
      <c r="D161" s="225"/>
      <c r="E161" s="235"/>
    </row>
    <row r="162" spans="3:5" ht="12.75">
      <c r="C162" s="211"/>
      <c r="D162" s="225"/>
      <c r="E162" s="212"/>
    </row>
    <row r="163" spans="3:5" ht="12.75">
      <c r="C163" s="211"/>
      <c r="D163" s="217"/>
      <c r="E163" s="218"/>
    </row>
    <row r="164" spans="3:5" ht="12.75">
      <c r="C164" s="211"/>
      <c r="D164" s="217"/>
      <c r="E164" s="218"/>
    </row>
    <row r="165" spans="4:5" ht="12.75">
      <c r="D165" s="209"/>
      <c r="E165" s="210"/>
    </row>
    <row r="166" spans="1:5" s="238" customFormat="1" ht="18" customHeight="1">
      <c r="A166" s="389"/>
      <c r="B166" s="390"/>
      <c r="C166" s="390"/>
      <c r="D166" s="390"/>
      <c r="E166" s="390"/>
    </row>
    <row r="167" spans="1:5" ht="28.5" customHeight="1">
      <c r="A167" s="227"/>
      <c r="B167" s="227"/>
      <c r="C167" s="227"/>
      <c r="D167" s="228"/>
      <c r="E167" s="229"/>
    </row>
    <row r="169" spans="1:5" ht="15.75">
      <c r="A169" s="240"/>
      <c r="B169" s="211"/>
      <c r="C169" s="211"/>
      <c r="D169" s="241"/>
      <c r="E169" s="242"/>
    </row>
    <row r="170" spans="1:5" ht="12.75">
      <c r="A170" s="211"/>
      <c r="B170" s="211"/>
      <c r="C170" s="211"/>
      <c r="D170" s="241"/>
      <c r="E170" s="242"/>
    </row>
    <row r="171" spans="1:5" ht="17.25" customHeight="1">
      <c r="A171" s="211"/>
      <c r="B171" s="211"/>
      <c r="C171" s="211"/>
      <c r="D171" s="241"/>
      <c r="E171" s="242"/>
    </row>
    <row r="172" spans="1:5" ht="13.5" customHeight="1">
      <c r="A172" s="211"/>
      <c r="B172" s="211"/>
      <c r="C172" s="211"/>
      <c r="D172" s="241"/>
      <c r="E172" s="242"/>
    </row>
    <row r="173" spans="1:5" ht="12.75">
      <c r="A173" s="211"/>
      <c r="B173" s="211"/>
      <c r="C173" s="211"/>
      <c r="D173" s="241"/>
      <c r="E173" s="242"/>
    </row>
    <row r="174" spans="1:3" ht="12.75">
      <c r="A174" s="211"/>
      <c r="B174" s="211"/>
      <c r="C174" s="211"/>
    </row>
    <row r="175" spans="1:5" ht="12.75">
      <c r="A175" s="211"/>
      <c r="B175" s="211"/>
      <c r="C175" s="211"/>
      <c r="D175" s="241"/>
      <c r="E175" s="242"/>
    </row>
    <row r="176" spans="1:5" ht="12.75">
      <c r="A176" s="211"/>
      <c r="B176" s="211"/>
      <c r="C176" s="211"/>
      <c r="D176" s="241"/>
      <c r="E176" s="243"/>
    </row>
    <row r="177" spans="1:5" ht="12.75">
      <c r="A177" s="211"/>
      <c r="B177" s="211"/>
      <c r="C177" s="211"/>
      <c r="D177" s="241"/>
      <c r="E177" s="242"/>
    </row>
    <row r="178" spans="1:5" ht="22.5" customHeight="1">
      <c r="A178" s="211"/>
      <c r="B178" s="211"/>
      <c r="C178" s="211"/>
      <c r="D178" s="241"/>
      <c r="E178" s="219"/>
    </row>
    <row r="179" spans="4:5" ht="22.5" customHeight="1">
      <c r="D179" s="217"/>
      <c r="E179" s="220"/>
    </row>
  </sheetData>
  <sheetProtection/>
  <mergeCells count="8">
    <mergeCell ref="B54:H54"/>
    <mergeCell ref="A166:E166"/>
    <mergeCell ref="A1:H1"/>
    <mergeCell ref="B3:H3"/>
    <mergeCell ref="B22:H22"/>
    <mergeCell ref="B24:H24"/>
    <mergeCell ref="B38:H38"/>
    <mergeCell ref="B40:H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2" width="4.28125" style="160" customWidth="1"/>
    <col min="3" max="3" width="5.57421875" style="160" customWidth="1"/>
    <col min="4" max="4" width="5.28125" style="266" customWidth="1"/>
    <col min="5" max="5" width="44.7109375" style="160" customWidth="1"/>
    <col min="6" max="6" width="15.140625" style="160" bestFit="1" customWidth="1"/>
    <col min="7" max="7" width="17.28125" style="160" customWidth="1"/>
    <col min="8" max="8" width="16.7109375" style="160" customWidth="1"/>
    <col min="9" max="16384" width="11.421875" style="160" customWidth="1"/>
  </cols>
  <sheetData>
    <row r="1" spans="1:8" ht="48" customHeight="1">
      <c r="A1" s="391" t="s">
        <v>130</v>
      </c>
      <c r="B1" s="391"/>
      <c r="C1" s="391"/>
      <c r="D1" s="391"/>
      <c r="E1" s="391"/>
      <c r="F1" s="391"/>
      <c r="G1" s="391"/>
      <c r="H1" s="391"/>
    </row>
    <row r="2" spans="1:8" s="244" customFormat="1" ht="26.25" customHeight="1">
      <c r="A2" s="391" t="s">
        <v>78</v>
      </c>
      <c r="B2" s="391"/>
      <c r="C2" s="391"/>
      <c r="D2" s="391"/>
      <c r="E2" s="391"/>
      <c r="F2" s="391"/>
      <c r="G2" s="396"/>
      <c r="H2" s="396"/>
    </row>
    <row r="3" spans="1:8" ht="25.5" customHeight="1">
      <c r="A3" s="391"/>
      <c r="B3" s="391"/>
      <c r="C3" s="391"/>
      <c r="D3" s="391"/>
      <c r="E3" s="391"/>
      <c r="F3" s="391"/>
      <c r="G3" s="391"/>
      <c r="H3" s="397"/>
    </row>
    <row r="4" spans="1:5" ht="9" customHeight="1">
      <c r="A4" s="245"/>
      <c r="B4" s="246"/>
      <c r="C4" s="246"/>
      <c r="D4" s="246"/>
      <c r="E4" s="246"/>
    </row>
    <row r="5" spans="1:9" ht="27.75" customHeight="1">
      <c r="A5" s="247"/>
      <c r="B5" s="248"/>
      <c r="C5" s="248"/>
      <c r="D5" s="249"/>
      <c r="E5" s="250"/>
      <c r="F5" s="251" t="s">
        <v>122</v>
      </c>
      <c r="G5" s="251" t="s">
        <v>123</v>
      </c>
      <c r="H5" s="252" t="s">
        <v>124</v>
      </c>
      <c r="I5" s="253"/>
    </row>
    <row r="6" spans="1:9" ht="27.75" customHeight="1">
      <c r="A6" s="398" t="s">
        <v>79</v>
      </c>
      <c r="B6" s="399"/>
      <c r="C6" s="399"/>
      <c r="D6" s="399"/>
      <c r="E6" s="400"/>
      <c r="F6" s="255">
        <v>7908712</v>
      </c>
      <c r="G6" s="255">
        <v>7908712</v>
      </c>
      <c r="H6" s="255">
        <v>7908712</v>
      </c>
      <c r="I6" s="256"/>
    </row>
    <row r="7" spans="1:8" ht="22.5" customHeight="1">
      <c r="A7" s="398" t="s">
        <v>80</v>
      </c>
      <c r="B7" s="399"/>
      <c r="C7" s="399"/>
      <c r="D7" s="399"/>
      <c r="E7" s="400"/>
      <c r="F7" s="257">
        <v>7903212</v>
      </c>
      <c r="G7" s="257">
        <v>7903212</v>
      </c>
      <c r="H7" s="257">
        <v>7903212</v>
      </c>
    </row>
    <row r="8" spans="1:8" ht="22.5" customHeight="1">
      <c r="A8" s="401" t="s">
        <v>81</v>
      </c>
      <c r="B8" s="400"/>
      <c r="C8" s="400"/>
      <c r="D8" s="400"/>
      <c r="E8" s="400"/>
      <c r="F8" s="257">
        <v>5500</v>
      </c>
      <c r="G8" s="257">
        <v>5500</v>
      </c>
      <c r="H8" s="257">
        <v>5500</v>
      </c>
    </row>
    <row r="9" spans="1:8" ht="22.5" customHeight="1">
      <c r="A9" s="258" t="s">
        <v>82</v>
      </c>
      <c r="B9" s="254"/>
      <c r="C9" s="254"/>
      <c r="D9" s="254"/>
      <c r="E9" s="254"/>
      <c r="F9" s="257">
        <v>7908712</v>
      </c>
      <c r="G9" s="257">
        <v>7908712</v>
      </c>
      <c r="H9" s="257">
        <v>7908712</v>
      </c>
    </row>
    <row r="10" spans="1:8" ht="22.5" customHeight="1">
      <c r="A10" s="402" t="s">
        <v>83</v>
      </c>
      <c r="B10" s="399"/>
      <c r="C10" s="399"/>
      <c r="D10" s="399"/>
      <c r="E10" s="403"/>
      <c r="F10" s="255">
        <v>7839222</v>
      </c>
      <c r="G10" s="255">
        <v>7839222</v>
      </c>
      <c r="H10" s="255">
        <v>7839222</v>
      </c>
    </row>
    <row r="11" spans="1:8" ht="22.5" customHeight="1">
      <c r="A11" s="401" t="s">
        <v>84</v>
      </c>
      <c r="B11" s="400"/>
      <c r="C11" s="400"/>
      <c r="D11" s="400"/>
      <c r="E11" s="400"/>
      <c r="F11" s="255">
        <v>69490</v>
      </c>
      <c r="G11" s="255">
        <v>69490</v>
      </c>
      <c r="H11" s="255">
        <v>69490</v>
      </c>
    </row>
    <row r="12" spans="1:8" ht="22.5" customHeight="1">
      <c r="A12" s="402" t="s">
        <v>85</v>
      </c>
      <c r="B12" s="399"/>
      <c r="C12" s="399"/>
      <c r="D12" s="399"/>
      <c r="E12" s="399"/>
      <c r="F12" s="255">
        <f>F6-F9</f>
        <v>0</v>
      </c>
      <c r="G12" s="255">
        <f>G6-G9</f>
        <v>0</v>
      </c>
      <c r="H12" s="255">
        <f>H6-H9</f>
        <v>0</v>
      </c>
    </row>
    <row r="13" spans="1:8" ht="25.5" customHeight="1">
      <c r="A13" s="391"/>
      <c r="B13" s="404"/>
      <c r="C13" s="404"/>
      <c r="D13" s="404"/>
      <c r="E13" s="404"/>
      <c r="F13" s="397"/>
      <c r="G13" s="397"/>
      <c r="H13" s="397"/>
    </row>
    <row r="14" spans="1:8" ht="27.75" customHeight="1">
      <c r="A14" s="247"/>
      <c r="B14" s="248"/>
      <c r="C14" s="248"/>
      <c r="D14" s="249"/>
      <c r="E14" s="250"/>
      <c r="F14" s="251" t="s">
        <v>122</v>
      </c>
      <c r="G14" s="251" t="s">
        <v>123</v>
      </c>
      <c r="H14" s="252" t="s">
        <v>124</v>
      </c>
    </row>
    <row r="15" spans="1:8" ht="22.5" customHeight="1">
      <c r="A15" s="405" t="s">
        <v>86</v>
      </c>
      <c r="B15" s="406"/>
      <c r="C15" s="406"/>
      <c r="D15" s="406"/>
      <c r="E15" s="407"/>
      <c r="F15" s="260">
        <v>0</v>
      </c>
      <c r="G15" s="260">
        <v>0</v>
      </c>
      <c r="H15" s="255">
        <v>0</v>
      </c>
    </row>
    <row r="16" spans="1:8" s="238" customFormat="1" ht="25.5" customHeight="1">
      <c r="A16" s="408"/>
      <c r="B16" s="404"/>
      <c r="C16" s="404"/>
      <c r="D16" s="404"/>
      <c r="E16" s="404"/>
      <c r="F16" s="397"/>
      <c r="G16" s="397"/>
      <c r="H16" s="397"/>
    </row>
    <row r="17" spans="1:8" s="238" customFormat="1" ht="27.75" customHeight="1">
      <c r="A17" s="247"/>
      <c r="B17" s="248"/>
      <c r="C17" s="248"/>
      <c r="D17" s="249"/>
      <c r="E17" s="250"/>
      <c r="F17" s="251" t="s">
        <v>122</v>
      </c>
      <c r="G17" s="251" t="s">
        <v>123</v>
      </c>
      <c r="H17" s="252" t="s">
        <v>124</v>
      </c>
    </row>
    <row r="18" spans="1:8" s="238" customFormat="1" ht="22.5" customHeight="1">
      <c r="A18" s="398" t="s">
        <v>87</v>
      </c>
      <c r="B18" s="399"/>
      <c r="C18" s="399"/>
      <c r="D18" s="399"/>
      <c r="E18" s="399"/>
      <c r="F18" s="257"/>
      <c r="G18" s="257"/>
      <c r="H18" s="257"/>
    </row>
    <row r="19" spans="1:8" s="238" customFormat="1" ht="22.5" customHeight="1">
      <c r="A19" s="398" t="s">
        <v>88</v>
      </c>
      <c r="B19" s="399"/>
      <c r="C19" s="399"/>
      <c r="D19" s="399"/>
      <c r="E19" s="399"/>
      <c r="F19" s="257"/>
      <c r="G19" s="257"/>
      <c r="H19" s="257"/>
    </row>
    <row r="20" spans="1:8" s="238" customFormat="1" ht="22.5" customHeight="1">
      <c r="A20" s="402" t="s">
        <v>89</v>
      </c>
      <c r="B20" s="399"/>
      <c r="C20" s="399"/>
      <c r="D20" s="399"/>
      <c r="E20" s="399"/>
      <c r="F20" s="257"/>
      <c r="G20" s="257"/>
      <c r="H20" s="257"/>
    </row>
    <row r="21" spans="1:8" s="238" customFormat="1" ht="15" customHeight="1">
      <c r="A21" s="261"/>
      <c r="B21" s="262"/>
      <c r="C21" s="259"/>
      <c r="D21" s="263"/>
      <c r="E21" s="262"/>
      <c r="F21" s="264"/>
      <c r="G21" s="264"/>
      <c r="H21" s="264"/>
    </row>
    <row r="22" spans="1:8" s="238" customFormat="1" ht="22.5" customHeight="1">
      <c r="A22" s="402" t="s">
        <v>90</v>
      </c>
      <c r="B22" s="399"/>
      <c r="C22" s="399"/>
      <c r="D22" s="399"/>
      <c r="E22" s="399"/>
      <c r="F22" s="257">
        <f>SUM(F12,F15,F20)</f>
        <v>0</v>
      </c>
      <c r="G22" s="257">
        <f>SUM(G12,G15,G20)</f>
        <v>0</v>
      </c>
      <c r="H22" s="257">
        <f>SUM(H12,H15,H20)</f>
        <v>0</v>
      </c>
    </row>
    <row r="23" spans="1:5" s="238" customFormat="1" ht="18" customHeight="1">
      <c r="A23" s="265"/>
      <c r="B23" s="246"/>
      <c r="C23" s="246"/>
      <c r="D23" s="246"/>
      <c r="E23" s="246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SARA</cp:lastModifiedBy>
  <cp:lastPrinted>2018-12-18T07:22:34Z</cp:lastPrinted>
  <dcterms:created xsi:type="dcterms:W3CDTF">2003-07-09T14:53:12Z</dcterms:created>
  <dcterms:modified xsi:type="dcterms:W3CDTF">2018-12-18T07:24:24Z</dcterms:modified>
  <cp:category/>
  <cp:version/>
  <cp:contentType/>
  <cp:contentStatus/>
</cp:coreProperties>
</file>